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Racunovodstvo\Desktop\du ravnatelja\"/>
    </mc:Choice>
  </mc:AlternateContent>
  <xr:revisionPtr revIDLastSave="0" documentId="13_ncr:1_{41C7E826-12F9-4D09-B44D-C361061E6368}" xr6:coauthVersionLast="36" xr6:coauthVersionMax="47" xr10:uidLastSave="{00000000-0000-0000-0000-000000000000}"/>
  <bookViews>
    <workbookView xWindow="0" yWindow="0" windowWidth="11385" windowHeight="5805" xr2:uid="{00000000-000D-0000-FFFF-FFFF00000000}"/>
  </bookViews>
  <sheets>
    <sheet name="ZAHTEVEK" sheetId="1" r:id="rId1"/>
    <sheet name="Navodilo" sheetId="3" r:id="rId2"/>
    <sheet name="ŠIFRANTI" sheetId="2" state="hidden" r:id="rId3"/>
  </sheets>
  <definedNames>
    <definedName name="_xlnm.Print_Area" localSheetId="1">Navodilo!$A$1:$C$8</definedName>
    <definedName name="_xlnm.Print_Area" localSheetId="0">ZAHTEVEK!$A$1:$AE$28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7" i="1" l="1"/>
  <c r="Q16" i="1"/>
  <c r="P17" i="1"/>
  <c r="P16" i="1"/>
  <c r="I16" i="1"/>
  <c r="J16" i="1"/>
  <c r="I17" i="1"/>
  <c r="R16" i="1" l="1"/>
  <c r="S16" i="1" s="1"/>
  <c r="L17" i="1"/>
  <c r="M17" i="1"/>
  <c r="M16" i="1"/>
  <c r="L16" i="1"/>
  <c r="R17" i="1" l="1"/>
  <c r="S17" i="1" s="1"/>
  <c r="T17" i="1" s="1"/>
  <c r="Z17" i="1" s="1"/>
  <c r="T16" i="1" l="1"/>
  <c r="Z16" i="1" l="1"/>
  <c r="Z18" i="1" s="1"/>
  <c r="O17" i="1"/>
  <c r="O16" i="1"/>
  <c r="N17" i="1"/>
  <c r="N16" i="1"/>
  <c r="U17" i="1" l="1"/>
  <c r="W17" i="1" s="1"/>
  <c r="U16" i="1"/>
  <c r="Y16" i="1" s="1"/>
  <c r="Y17" i="1" l="1"/>
  <c r="Y18" i="1" s="1"/>
  <c r="U18" i="1"/>
  <c r="K23" i="1" s="1"/>
  <c r="W16" i="1"/>
  <c r="W18" i="1" l="1"/>
  <c r="X16" i="1" l="1"/>
  <c r="X17" i="1"/>
  <c r="AA17" i="1" s="1"/>
  <c r="AA16" i="1"/>
  <c r="AB16" i="1" s="1"/>
  <c r="E17" i="1"/>
  <c r="J17" i="1" s="1"/>
  <c r="X18" i="1" l="1"/>
  <c r="AA18" i="1"/>
  <c r="E16" i="1"/>
  <c r="AB17" i="1" l="1"/>
  <c r="AB18" i="1" l="1"/>
  <c r="AD16" i="1"/>
  <c r="AE16" i="1" s="1"/>
  <c r="AD17" i="1"/>
  <c r="AE17" i="1" s="1"/>
  <c r="AE18" i="1" l="1"/>
  <c r="U19" i="1" s="1"/>
  <c r="AD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Mojca Ločniškar</author>
  </authors>
  <commentList>
    <comment ref="F14" authorId="0" shapeId="0" xr:uid="{CF418FF2-E6B3-4DFA-B62A-34B4839CE3EB}">
      <text>
        <r>
          <rPr>
            <sz val="10"/>
            <color indexed="81"/>
            <rFont val="Arial Narrow"/>
            <family val="2"/>
            <charset val="238"/>
          </rPr>
          <t>Če je mandat D/R nastopil pred letom 2025 vpišite</t>
        </r>
        <r>
          <rPr>
            <sz val="12"/>
            <color indexed="81"/>
            <rFont val="Arial Narrow"/>
            <family val="2"/>
            <charset val="238"/>
          </rPr>
          <t xml:space="preserve"> </t>
        </r>
        <r>
          <rPr>
            <sz val="10"/>
            <color indexed="81"/>
            <rFont val="Arial Narrow"/>
            <family val="2"/>
            <charset val="238"/>
          </rPr>
          <t>1. 1. 2025.  Če je D/R nastopil mandat v letu 2025, vpišite datum nastopa mandata. Če je bil D/R v letu 2025 ponovno imenovan za nov mandat, morate to osebo navesti v dveh vrsticah.</t>
        </r>
        <r>
          <rPr>
            <sz val="12"/>
            <color indexed="81"/>
            <rFont val="Arial Narrow"/>
            <family val="2"/>
            <charset val="238"/>
          </rPr>
          <t xml:space="preserve">
</t>
        </r>
      </text>
    </comment>
    <comment ref="G14" authorId="0" shapeId="0" xr:uid="{FF55D2F4-C742-430A-BC57-086CC1F6FDCF}">
      <text>
        <r>
          <rPr>
            <sz val="9"/>
            <color indexed="81"/>
            <rFont val="Segoe UI"/>
            <family val="2"/>
            <charset val="238"/>
          </rPr>
          <t xml:space="preserve">Če je mandat D/R trajal celo leto 2025, vpišite datum 31. 12. 2025, sicer pa napišite datum, ki je en dan za datumom prenehanja mandata. Na primer: če mandat potekel 30. 6. 25, vpišite 1. 7. 2025. Takšen vnos datuma je pomemben zaradi pravilnega računanja števila mesecev.
</t>
        </r>
      </text>
    </comment>
  </commentList>
</comments>
</file>

<file path=xl/sharedStrings.xml><?xml version="1.0" encoding="utf-8"?>
<sst xmlns="http://schemas.openxmlformats.org/spreadsheetml/2006/main" count="152" uniqueCount="108">
  <si>
    <t>Ime in priimek</t>
  </si>
  <si>
    <t>Plačni razred</t>
  </si>
  <si>
    <t>Zap. št.</t>
  </si>
  <si>
    <t>Šifra delovnega mesta</t>
  </si>
  <si>
    <t>Šifra DM</t>
  </si>
  <si>
    <t>DELOVNO MESTO</t>
  </si>
  <si>
    <t>TR</t>
  </si>
  <si>
    <t>VII/2</t>
  </si>
  <si>
    <t>B017306</t>
  </si>
  <si>
    <t>DIREKTOR VIŠJE STROKOVNE ŠOLE</t>
  </si>
  <si>
    <t>B017307</t>
  </si>
  <si>
    <t>RAVNATELJ VIŠJE STROKOVNE ŠOLE - ORGANIZACIJSKE ENOTE</t>
  </si>
  <si>
    <t>B017310</t>
  </si>
  <si>
    <t>DIREKTOR ŠOLSKEGA CENTRA</t>
  </si>
  <si>
    <t>B017312</t>
  </si>
  <si>
    <t>RAVNATELJ/DIREKTOR ŠC</t>
  </si>
  <si>
    <t>B017313</t>
  </si>
  <si>
    <t>RAVNATELJ SREDNJE ŠOLE</t>
  </si>
  <si>
    <t>B017314</t>
  </si>
  <si>
    <t>RAVNATELJ SREDNJE ŠOLE - ORGANIZACIJSKE ENOTE</t>
  </si>
  <si>
    <t>B017316</t>
  </si>
  <si>
    <t>RAVNATELJ OSNOVNE ŠOLE</t>
  </si>
  <si>
    <t>B017317</t>
  </si>
  <si>
    <t>RAVNATELJ OSNOVNE ŠOLE S PRILAGOJENIM PROGRAMOM</t>
  </si>
  <si>
    <t>B017320</t>
  </si>
  <si>
    <t>DIREKTOR ZAVODA ZA VZGOJO IN IZOBRAŽEVANJE OTROK IN MLADOSTNIKOV S POSEBNIMI POTREBAMI</t>
  </si>
  <si>
    <t>B017321</t>
  </si>
  <si>
    <t>RAVNATELJ ZAVODA ZA VZGOJO IN IZOBRAŽEVANJE OTROK IN MLADOSTNIKOV S POSEBNIMI POTREBAMI</t>
  </si>
  <si>
    <t>B017322</t>
  </si>
  <si>
    <t>RAVNATELJ ZAVODA ZA VZGOJO IN IZOBRAŽEVANJE OTROK IN MLADOSTNIKOV S POSEBNIMI POTREBAMI - ORGANIZACIJSKA ENOTA</t>
  </si>
  <si>
    <t>B017325</t>
  </si>
  <si>
    <t>RAVNATELJ DIJAŠKEGA DOMA</t>
  </si>
  <si>
    <t>B017326</t>
  </si>
  <si>
    <t>RAVNATELJ DIJAŠKEGA DOMA - ORGANIZACIJSKE ENOTE</t>
  </si>
  <si>
    <t>B017327</t>
  </si>
  <si>
    <t>RAVNATELJ GLASBENE ŠOLE</t>
  </si>
  <si>
    <t>NAZIV DM</t>
  </si>
  <si>
    <t>Zavod (naziv in naslov):</t>
  </si>
  <si>
    <t>xx</t>
  </si>
  <si>
    <t>Zmnožek za določitev deleža RDU</t>
  </si>
  <si>
    <t>Delež RDU v celotni masi</t>
  </si>
  <si>
    <t>Znesek redne delovne uspešnosti - 1. bruto</t>
  </si>
  <si>
    <t>Datum:</t>
  </si>
  <si>
    <t>Številka:</t>
  </si>
  <si>
    <t>Vrednost zahtevka</t>
  </si>
  <si>
    <t>Zahtevek izpolnil:</t>
  </si>
  <si>
    <t>Podpis odgovorne osebe:</t>
  </si>
  <si>
    <t>Žig:</t>
  </si>
  <si>
    <t>Maksimalni znesek RDU na posameznika po uredbi</t>
  </si>
  <si>
    <t>Dosežen odstotek uspešnosti po merilih in kriterijih 
(vir: ocenjev. list)</t>
  </si>
  <si>
    <t>Ocenjevalni list</t>
  </si>
  <si>
    <t>Znesek RDU v skladu s pravilnikom</t>
  </si>
  <si>
    <t>Znesek redne delovne uspešnosti - glede na razpoložljiva  sredstva</t>
  </si>
  <si>
    <t>1</t>
  </si>
  <si>
    <t>2</t>
  </si>
  <si>
    <t>3</t>
  </si>
  <si>
    <t>4</t>
  </si>
  <si>
    <t>5</t>
  </si>
  <si>
    <t>6</t>
  </si>
  <si>
    <t>8</t>
  </si>
  <si>
    <t>Skupaj</t>
  </si>
  <si>
    <t>Prispevki delodajalca</t>
  </si>
  <si>
    <t>splošna stopnja</t>
  </si>
  <si>
    <t>znižana stopnja</t>
  </si>
  <si>
    <t>Znesek prispevkov delodajalca</t>
  </si>
  <si>
    <t xml:space="preserve">Priloga: </t>
  </si>
  <si>
    <t>Vrednost - od 1.6.2024 - 31.12. 2024</t>
  </si>
  <si>
    <t>Plačni razred na dan 31. 12. 2024*</t>
  </si>
  <si>
    <t>Uvrščen plačni razred v skladu z ZSTSPJS (nov plačni sistem</t>
  </si>
  <si>
    <t>PR MIN_s</t>
  </si>
  <si>
    <t>PR MAX_s</t>
  </si>
  <si>
    <t>PR MIN_n</t>
  </si>
  <si>
    <t>PR MAX_n</t>
  </si>
  <si>
    <t>* V primeru, ko je D/R nastopil mandat pred letom 2025, vpišite PR, v katerega je bil R/D uvrščen ob nastopu mandata. V kolikor je R/D nastopil v letu 2025 nov mandat, vpišite PR, v katerega bi bil uvrščen po starem, na podlagi kriterijev po stanju 1. 12. 2024.</t>
  </si>
  <si>
    <t>Št. mesecev_2. obrok</t>
  </si>
  <si>
    <t>Število mesecev mandata v letu 2025</t>
  </si>
  <si>
    <t>PL-ZSTSPJS</t>
  </si>
  <si>
    <r>
      <t xml:space="preserve">Plačni razred - </t>
    </r>
    <r>
      <rPr>
        <b/>
        <sz val="10"/>
        <color rgb="FFFF0000"/>
        <rFont val="Arial Narrow"/>
        <family val="2"/>
        <charset val="238"/>
      </rPr>
      <t>STARA PLS</t>
    </r>
  </si>
  <si>
    <r>
      <t xml:space="preserve">Plačni razred MIN </t>
    </r>
    <r>
      <rPr>
        <b/>
        <sz val="9"/>
        <color rgb="FFFF0000"/>
        <rFont val="Arial Narrow"/>
        <family val="2"/>
        <charset val="238"/>
      </rPr>
      <t>STARA PLS</t>
    </r>
  </si>
  <si>
    <r>
      <t xml:space="preserve">Plačni razred  MAX </t>
    </r>
    <r>
      <rPr>
        <b/>
        <sz val="9"/>
        <color rgb="FFFF0000"/>
        <rFont val="Arial Narrow"/>
        <family val="2"/>
        <charset val="238"/>
      </rPr>
      <t>STARA PLS</t>
    </r>
  </si>
  <si>
    <r>
      <t xml:space="preserve">Plačni razred MIN </t>
    </r>
    <r>
      <rPr>
        <b/>
        <sz val="9"/>
        <color rgb="FF00B0F0"/>
        <rFont val="Arial Narrow"/>
        <family val="2"/>
        <charset val="238"/>
      </rPr>
      <t>NOV PLS</t>
    </r>
  </si>
  <si>
    <r>
      <t xml:space="preserve">Plačni razred  MAX </t>
    </r>
    <r>
      <rPr>
        <sz val="9"/>
        <color rgb="FF00B0F0"/>
        <rFont val="Arial Narrow"/>
        <family val="2"/>
        <charset val="238"/>
      </rPr>
      <t>NOV PLS</t>
    </r>
  </si>
  <si>
    <t>Trajanje mandata v 2025</t>
  </si>
  <si>
    <t>Od_datum</t>
  </si>
  <si>
    <t>Do_datum</t>
  </si>
  <si>
    <t>Osnovna plača_ 1. 1. 2025</t>
  </si>
  <si>
    <t>Osnovna plača_ 1. 10. 2025</t>
  </si>
  <si>
    <t>Znesek odprave plačnih nesorazmerij</t>
  </si>
  <si>
    <t xml:space="preserve">Višina prispevkov delodajalca (izbere zavod)**
</t>
  </si>
  <si>
    <t xml:space="preserve">Osnova določitev mase sredstev za RDU </t>
  </si>
  <si>
    <t>ZAHTEVEK ZA IZPLAČILO REDNE DELOVNE USPEŠNOSTI DIREKTORJEV/RAVNATELJEV ZA LETO 2025</t>
  </si>
  <si>
    <t>Maksimalni znesek sredstev za redno delovno uspešnost (1. bruto) - šifra izplačila D010</t>
  </si>
  <si>
    <t>Vrednost PR na dan  1. 1. 2025_ nova PL</t>
  </si>
  <si>
    <t>Vrednost PR na dan 31. 12. 2024_ stara PL</t>
  </si>
  <si>
    <r>
      <t xml:space="preserve">Svet zavoda je sklenil, da se za izplačilo redne delovne uspešnosti nameni naslednji odstotek osnovnih plač direktorjev/ravnateljev </t>
    </r>
    <r>
      <rPr>
        <sz val="9"/>
        <color rgb="FFC00000"/>
        <rFont val="Arial Narrow"/>
        <family val="2"/>
        <charset val="238"/>
      </rPr>
      <t>(obvezen vnos: najmanj 2% in največ 5%)</t>
    </r>
  </si>
  <si>
    <t>16=13+15</t>
  </si>
  <si>
    <t>Ne pozabite na vnos odstotka delovne uspešnosti, ki jo je določil svet zavoda (najmanj 2% in največ 5%).</t>
  </si>
  <si>
    <t>V obrazec vpišite šifro delovnega mesta D/R, plačni razred po starem, plačni razred po novem, trajanje mandata ter dosežen odstotek uspešnosti na podlagi ocenjevalnega lista. Ostali podatki se bodo izračunali samodejno.</t>
  </si>
  <si>
    <t>Tabela je zaščitena brez gesla. Priporočamo, da je brez potrebe ne odklepate.</t>
  </si>
  <si>
    <t>Kratka navodila za izpolnitev obraca</t>
  </si>
  <si>
    <t>Če je D/R med letom zaključil star mandat in bil ponovno imenovan za D/R za nov mandat, preverite, ali je plačni razred po starem, na dan 31. 12. 2024 enak, kot je bil v starem mandatu. Po merilih in kriterijih za uvrščanje D/R v plačne razrede, je potrebno v prehodnem obdobju za vse D/R, ki so nastopili mandat po uvedbi novega plačnega sistema, določiti PR na dan 31. 12. 2024 v skladu s kriteriji, ki so veljali v starem plačnem sistemu, po stanju podatkov na dan 1. 12. 2024. Lahko se zgodi, da plačni razred na dan 31. 12. 2024, v katerega je bil D/R uvrščen v starem mandatu, ni enak plačnemu razredu na dan 31. 12. 2024, ki ga je potrebno določiti v novem mandatu. V kolikor plačna razreda na dan 31. 12. 2024 nista enaka, izpolnite 2 vrstici.</t>
  </si>
  <si>
    <t>V obrazcu izpolnite polja, ki so obarvana. D/R pomeni direktor/ravnatelj.</t>
  </si>
  <si>
    <t>** Prispevki delodajalca znašajo 17,10% oziroma 14,445% (delna oprostitev plačila prispevkov za delavce starejše od 60 let na podlagi 156. člena ZPIZ-2)</t>
  </si>
  <si>
    <t>Pri vpisu datuma nastopa mandata vpišite 1. 1. 2025, če je D/R nastopil mandat pred letom 2025 ali pa na dan 1. 1. 2025. Če je mandat nastopil med letom, vpišite datum nastopa mandata. 
Pri vpisu datuma do kdaj traja mandat, vpišite datum 31. 12. 2025, če mandat traja celo leto. Če je mandat potekel med letom, pa vpišite datum, ki je za en dan kasnejši od datuma zaključka mandata. Na primer: zaključek mandata je 30. 8. 2025, vi pa vpišite 1. 9. 2025. Takšen vpis datuma je potreben zaradi pravilnega računanja trajanja mandata v mesecih.  Na podlagi tega podatka se izračuna obseg sredstev za osnovno plačo v trajanju mandata, od česar se računa obseg sredstev za delovno uspešnost.</t>
  </si>
  <si>
    <t>OŠ KOŠANA</t>
  </si>
  <si>
    <t>100-17-2026</t>
  </si>
  <si>
    <t>VESNA RUTAR GRUBIĆ</t>
  </si>
  <si>
    <t>Mojca Ujčič Kaluža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</si>
</sst>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d/\ m/\ yyyy;@"/>
    <numFmt numFmtId="166" formatCode="0.0%"/>
    <numFmt numFmtId="167" formatCode="0.000%"/>
  </numFmts>
  <fonts count="52" x14ac:knownFonts="1">
    <font>
      <sz val="11"/>
      <color theme="1"/>
      <name val="Calibri"/>
      <family val="2"/>
      <charset val="238"/>
      <scheme val="minor"/>
    </font>
    <font>
      <sz val="11"/>
      <color theme="1"/>
      <name val="Calibri"/>
      <family val="2"/>
      <charset val="238"/>
      <scheme val="minor"/>
    </font>
    <font>
      <sz val="11"/>
      <color theme="1"/>
      <name val="Arial Narrow"/>
      <family val="2"/>
      <charset val="238"/>
    </font>
    <font>
      <sz val="10"/>
      <color theme="1"/>
      <name val="Arial Narrow"/>
      <family val="2"/>
      <charset val="238"/>
    </font>
    <font>
      <sz val="10"/>
      <name val="Arial CE"/>
      <charset val="238"/>
    </font>
    <font>
      <b/>
      <sz val="9"/>
      <color theme="1"/>
      <name val="Arial Narrow"/>
      <family val="2"/>
      <charset val="238"/>
    </font>
    <font>
      <sz val="9"/>
      <name val="Arial Narrow"/>
      <family val="2"/>
      <charset val="238"/>
    </font>
    <font>
      <sz val="10"/>
      <name val="Arial Narrow"/>
      <family val="2"/>
      <charset val="238"/>
    </font>
    <font>
      <sz val="10"/>
      <color rgb="FFC00000"/>
      <name val="Arial Narrow"/>
      <family val="2"/>
      <charset val="238"/>
    </font>
    <font>
      <sz val="9"/>
      <color rgb="FFC00000"/>
      <name val="Arial Narrow"/>
      <family val="2"/>
      <charset val="238"/>
    </font>
    <font>
      <b/>
      <sz val="10"/>
      <color rgb="FFC00000"/>
      <name val="Arial Narrow"/>
      <family val="2"/>
      <charset val="238"/>
    </font>
    <font>
      <b/>
      <sz val="10"/>
      <name val="Arial Narrow"/>
      <family val="2"/>
      <charset val="238"/>
    </font>
    <font>
      <sz val="11"/>
      <name val="Arial Narrow"/>
      <family val="2"/>
      <charset val="238"/>
    </font>
    <font>
      <b/>
      <sz val="14"/>
      <name val="Arial Narrow"/>
      <family val="2"/>
      <charset val="238"/>
    </font>
    <font>
      <sz val="8"/>
      <name val="Arial Narrow"/>
      <family val="2"/>
      <charset val="238"/>
    </font>
    <font>
      <b/>
      <sz val="11"/>
      <name val="Arial Narrow"/>
      <family val="2"/>
      <charset val="238"/>
    </font>
    <font>
      <b/>
      <sz val="11"/>
      <color rgb="FFC00000"/>
      <name val="Arial Narrow"/>
      <family val="2"/>
      <charset val="238"/>
    </font>
    <font>
      <i/>
      <sz val="11"/>
      <name val="Arial Narrow"/>
      <family val="2"/>
      <charset val="238"/>
    </font>
    <font>
      <sz val="10"/>
      <color theme="0"/>
      <name val="Arial Narrow"/>
      <family val="2"/>
      <charset val="238"/>
    </font>
    <font>
      <b/>
      <sz val="10"/>
      <color theme="0"/>
      <name val="Arial Narrow"/>
      <family val="2"/>
      <charset val="238"/>
    </font>
    <font>
      <b/>
      <sz val="11"/>
      <color theme="0"/>
      <name val="Arial Narrow"/>
      <family val="2"/>
      <charset val="238"/>
    </font>
    <font>
      <sz val="9"/>
      <color rgb="FFFF0000"/>
      <name val="Arial Narrow"/>
      <family val="2"/>
      <charset val="238"/>
    </font>
    <font>
      <sz val="9"/>
      <color rgb="FF0070C0"/>
      <name val="Arial Narrow"/>
      <family val="2"/>
      <charset val="238"/>
    </font>
    <font>
      <i/>
      <sz val="8"/>
      <color rgb="FF0070C0"/>
      <name val="Arial Narrow"/>
      <family val="2"/>
      <charset val="238"/>
    </font>
    <font>
      <i/>
      <sz val="8"/>
      <name val="Arial Narrow"/>
      <family val="2"/>
      <charset val="238"/>
    </font>
    <font>
      <b/>
      <sz val="9"/>
      <name val="Arial Narrow"/>
      <family val="2"/>
      <charset val="238"/>
    </font>
    <font>
      <sz val="12"/>
      <color indexed="81"/>
      <name val="Arial Narrow"/>
      <family val="2"/>
      <charset val="238"/>
    </font>
    <font>
      <sz val="9"/>
      <color indexed="81"/>
      <name val="Segoe UI"/>
      <family val="2"/>
      <charset val="238"/>
    </font>
    <font>
      <b/>
      <sz val="10"/>
      <color rgb="FFFF0000"/>
      <name val="Arial Narrow"/>
      <family val="2"/>
      <charset val="238"/>
    </font>
    <font>
      <b/>
      <sz val="9"/>
      <color rgb="FFFF0000"/>
      <name val="Arial Narrow"/>
      <family val="2"/>
      <charset val="238"/>
    </font>
    <font>
      <b/>
      <sz val="9"/>
      <color rgb="FFFF0000"/>
      <name val="Arial"/>
      <family val="2"/>
      <charset val="238"/>
    </font>
    <font>
      <b/>
      <sz val="9"/>
      <color rgb="FF00B0F0"/>
      <name val="Arial Narrow"/>
      <family val="2"/>
      <charset val="238"/>
    </font>
    <font>
      <sz val="9"/>
      <color rgb="FF00B0F0"/>
      <name val="Arial Narrow"/>
      <family val="2"/>
      <charset val="238"/>
    </font>
    <font>
      <b/>
      <sz val="11"/>
      <color rgb="FFFF0000"/>
      <name val="Arial Narrow"/>
      <family val="2"/>
      <charset val="238"/>
    </font>
    <font>
      <sz val="8"/>
      <name val="Calibri"/>
      <family val="2"/>
      <charset val="238"/>
      <scheme val="minor"/>
    </font>
    <font>
      <b/>
      <sz val="9"/>
      <color rgb="FF0070C0"/>
      <name val="Arial Narrow"/>
      <family val="2"/>
      <charset val="238"/>
    </font>
    <font>
      <sz val="10"/>
      <color indexed="81"/>
      <name val="Arial Narrow"/>
      <family val="2"/>
      <charset val="238"/>
    </font>
    <font>
      <b/>
      <u/>
      <sz val="9"/>
      <name val="Arial Narrow"/>
      <family val="2"/>
      <charset val="238"/>
    </font>
    <font>
      <sz val="11"/>
      <color rgb="FF0070C0"/>
      <name val="Arial Narrow"/>
      <family val="2"/>
      <charset val="238"/>
    </font>
    <font>
      <b/>
      <sz val="10"/>
      <color rgb="FF0070C0"/>
      <name val="Arial Narrow"/>
      <family val="2"/>
      <charset val="238"/>
    </font>
    <font>
      <sz val="10"/>
      <color rgb="FF0070C0"/>
      <name val="Arial Narrow"/>
      <family val="2"/>
      <charset val="238"/>
    </font>
    <font>
      <sz val="11"/>
      <color theme="1" tint="0.499984740745262"/>
      <name val="Arial Narrow"/>
      <family val="2"/>
      <charset val="238"/>
    </font>
    <font>
      <b/>
      <sz val="10"/>
      <color theme="1" tint="0.499984740745262"/>
      <name val="Arial Narrow"/>
      <family val="2"/>
      <charset val="238"/>
    </font>
    <font>
      <sz val="10"/>
      <color theme="1" tint="0.499984740745262"/>
      <name val="Arial Narrow"/>
      <family val="2"/>
      <charset val="238"/>
    </font>
    <font>
      <b/>
      <i/>
      <sz val="10"/>
      <color theme="1" tint="0.499984740745262"/>
      <name val="Arial Narrow"/>
      <family val="2"/>
      <charset val="238"/>
    </font>
    <font>
      <sz val="9"/>
      <color theme="1" tint="0.499984740745262"/>
      <name val="Arial Narrow"/>
      <family val="2"/>
      <charset val="238"/>
    </font>
    <font>
      <b/>
      <sz val="9"/>
      <color theme="1" tint="0.499984740745262"/>
      <name val="Arial Narrow"/>
      <family val="2"/>
      <charset val="238"/>
    </font>
    <font>
      <b/>
      <i/>
      <sz val="8"/>
      <color rgb="FF002060"/>
      <name val="Arial Narrow"/>
      <family val="2"/>
      <charset val="238"/>
    </font>
    <font>
      <b/>
      <sz val="8"/>
      <name val="Arial Narrow"/>
      <family val="2"/>
      <charset val="238"/>
    </font>
    <font>
      <b/>
      <i/>
      <sz val="8"/>
      <color theme="1" tint="0.499984740745262"/>
      <name val="Arial Narrow"/>
      <family val="2"/>
      <charset val="238"/>
    </font>
    <font>
      <sz val="8"/>
      <color theme="1" tint="0.499984740745262"/>
      <name val="Arial Narrow"/>
      <family val="2"/>
      <charset val="238"/>
    </font>
    <font>
      <b/>
      <sz val="11"/>
      <color rgb="FF0070C0"/>
      <name val="Calibri"/>
      <family val="2"/>
      <charset val="238"/>
      <scheme val="minor"/>
    </font>
  </fonts>
  <fills count="8">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
      <patternFill patternType="solid">
        <fgColor rgb="FF00FFFF"/>
        <bgColor indexed="64"/>
      </patternFill>
    </fill>
    <fill>
      <patternFill patternType="solid">
        <fgColor theme="2"/>
        <bgColor indexed="64"/>
      </patternFill>
    </fill>
  </fills>
  <borders count="43">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theme="3" tint="0.39991454817346722"/>
      </left>
      <right style="hair">
        <color theme="3" tint="0.39991454817346722"/>
      </right>
      <top style="thin">
        <color theme="3" tint="0.39991454817346722"/>
      </top>
      <bottom style="hair">
        <color theme="3" tint="0.39991454817346722"/>
      </bottom>
      <diagonal/>
    </border>
    <border>
      <left style="hair">
        <color theme="3" tint="0.39991454817346722"/>
      </left>
      <right style="hair">
        <color theme="3" tint="0.39991454817346722"/>
      </right>
      <top style="thin">
        <color theme="3" tint="0.39991454817346722"/>
      </top>
      <bottom style="hair">
        <color theme="3" tint="0.39991454817346722"/>
      </bottom>
      <diagonal/>
    </border>
    <border>
      <left style="thin">
        <color theme="3" tint="0.39991454817346722"/>
      </left>
      <right style="hair">
        <color theme="3" tint="0.39991454817346722"/>
      </right>
      <top style="hair">
        <color theme="3" tint="0.39991454817346722"/>
      </top>
      <bottom style="hair">
        <color theme="3" tint="0.39991454817346722"/>
      </bottom>
      <diagonal/>
    </border>
    <border>
      <left style="hair">
        <color theme="3" tint="0.39991454817346722"/>
      </left>
      <right style="hair">
        <color theme="3" tint="0.39991454817346722"/>
      </right>
      <top style="hair">
        <color theme="3" tint="0.39991454817346722"/>
      </top>
      <bottom style="hair">
        <color theme="3" tint="0.39991454817346722"/>
      </bottom>
      <diagonal/>
    </border>
    <border>
      <left style="thin">
        <color theme="3" tint="0.39991454817346722"/>
      </left>
      <right style="hair">
        <color theme="3" tint="0.39991454817346722"/>
      </right>
      <top style="hair">
        <color theme="3" tint="0.39991454817346722"/>
      </top>
      <bottom style="thin">
        <color theme="3" tint="0.39991454817346722"/>
      </bottom>
      <diagonal/>
    </border>
    <border>
      <left style="hair">
        <color theme="3" tint="0.39991454817346722"/>
      </left>
      <right style="hair">
        <color theme="3" tint="0.39991454817346722"/>
      </right>
      <top style="hair">
        <color theme="3" tint="0.39991454817346722"/>
      </top>
      <bottom style="thin">
        <color theme="3" tint="0.39991454817346722"/>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hair">
        <color auto="1"/>
      </right>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top style="thin">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style="hair">
        <color indexed="64"/>
      </bottom>
      <diagonal/>
    </border>
    <border>
      <left style="hair">
        <color auto="1"/>
      </left>
      <right/>
      <top style="thin">
        <color indexed="64"/>
      </top>
      <bottom/>
      <diagonal/>
    </border>
    <border>
      <left style="thin">
        <color indexed="64"/>
      </left>
      <right style="hair">
        <color auto="1"/>
      </right>
      <top style="thin">
        <color indexed="64"/>
      </top>
      <bottom/>
      <diagonal/>
    </border>
    <border>
      <left style="hair">
        <color auto="1"/>
      </left>
      <right style="thin">
        <color indexed="64"/>
      </right>
      <top style="thin">
        <color indexed="64"/>
      </top>
      <bottom/>
      <diagonal/>
    </border>
    <border>
      <left/>
      <right style="hair">
        <color auto="1"/>
      </right>
      <top style="thin">
        <color indexed="64"/>
      </top>
      <bottom/>
      <diagonal/>
    </border>
    <border>
      <left style="hair">
        <color auto="1"/>
      </left>
      <right/>
      <top/>
      <bottom style="thin">
        <color indexed="64"/>
      </bottom>
      <diagonal/>
    </border>
    <border>
      <left/>
      <right/>
      <top/>
      <bottom style="thin">
        <color indexed="64"/>
      </bottom>
      <diagonal/>
    </border>
    <border>
      <left/>
      <right style="hair">
        <color auto="1"/>
      </right>
      <top/>
      <bottom style="thin">
        <color auto="1"/>
      </bottom>
      <diagonal/>
    </border>
    <border>
      <left style="thin">
        <color indexed="64"/>
      </left>
      <right/>
      <top style="thin">
        <color indexed="64"/>
      </top>
      <bottom style="thin">
        <color indexed="64"/>
      </bottom>
      <diagonal/>
    </border>
    <border>
      <left/>
      <right style="thin">
        <color auto="1"/>
      </right>
      <top/>
      <bottom style="thin">
        <color auto="1"/>
      </bottom>
      <diagonal/>
    </border>
    <border>
      <left style="thin">
        <color auto="1"/>
      </left>
      <right style="thin">
        <color auto="1"/>
      </right>
      <top style="thin">
        <color indexed="64"/>
      </top>
      <bottom style="hair">
        <color auto="1"/>
      </bottom>
      <diagonal/>
    </border>
    <border>
      <left style="thin">
        <color auto="1"/>
      </left>
      <right style="thin">
        <color auto="1"/>
      </right>
      <top style="hair">
        <color auto="1"/>
      </top>
      <bottom style="thin">
        <color indexed="64"/>
      </bottom>
      <diagonal/>
    </border>
  </borders>
  <cellStyleXfs count="3">
    <xf numFmtId="0" fontId="0" fillId="0" borderId="0"/>
    <xf numFmtId="9" fontId="1" fillId="0" borderId="0" applyFont="0" applyFill="0" applyBorder="0" applyAlignment="0" applyProtection="0"/>
    <xf numFmtId="0" fontId="4" fillId="0" borderId="0"/>
  </cellStyleXfs>
  <cellXfs count="224">
    <xf numFmtId="0" fontId="0" fillId="0" borderId="0" xfId="0"/>
    <xf numFmtId="0" fontId="2" fillId="0" borderId="0" xfId="0" applyFont="1"/>
    <xf numFmtId="0" fontId="3" fillId="2" borderId="1" xfId="0"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8" xfId="2" applyFont="1" applyFill="1" applyBorder="1" applyAlignment="1">
      <alignment horizontal="center" vertical="center" wrapText="1"/>
    </xf>
    <xf numFmtId="1" fontId="3" fillId="3" borderId="3" xfId="0" applyNumberFormat="1" applyFont="1" applyFill="1" applyBorder="1" applyAlignment="1">
      <alignment horizontal="center" vertical="center"/>
    </xf>
    <xf numFmtId="49" fontId="6" fillId="0" borderId="9" xfId="2" applyNumberFormat="1" applyFont="1" applyFill="1" applyBorder="1" applyAlignment="1">
      <alignment horizontal="center" vertical="center" wrapText="1"/>
    </xf>
    <xf numFmtId="0" fontId="6" fillId="0" borderId="10" xfId="2" applyNumberFormat="1" applyFont="1" applyFill="1" applyBorder="1" applyAlignment="1">
      <alignment horizontal="left" vertical="center" wrapText="1"/>
    </xf>
    <xf numFmtId="0" fontId="6" fillId="0" borderId="10" xfId="2" applyFont="1" applyFill="1" applyBorder="1" applyAlignment="1">
      <alignment horizontal="center" vertical="center" wrapText="1"/>
    </xf>
    <xf numFmtId="0" fontId="6" fillId="4" borderId="10" xfId="2" applyFont="1" applyFill="1" applyBorder="1" applyAlignment="1">
      <alignment horizontal="center" vertical="center" wrapText="1"/>
    </xf>
    <xf numFmtId="4" fontId="2" fillId="0" borderId="0" xfId="0" applyNumberFormat="1" applyFont="1"/>
    <xf numFmtId="4" fontId="2" fillId="0" borderId="0" xfId="0" applyNumberFormat="1" applyFont="1" applyFill="1" applyBorder="1"/>
    <xf numFmtId="49" fontId="6" fillId="0" borderId="11" xfId="2" applyNumberFormat="1" applyFont="1" applyFill="1" applyBorder="1" applyAlignment="1">
      <alignment horizontal="center" vertical="center" wrapText="1"/>
    </xf>
    <xf numFmtId="0" fontId="6" fillId="0" borderId="12" xfId="2" applyNumberFormat="1" applyFont="1" applyFill="1" applyBorder="1" applyAlignment="1">
      <alignment horizontal="left" vertical="center" wrapText="1"/>
    </xf>
    <xf numFmtId="0" fontId="6" fillId="0" borderId="12" xfId="2" applyFont="1" applyFill="1" applyBorder="1" applyAlignment="1">
      <alignment horizontal="center" vertical="center" wrapText="1"/>
    </xf>
    <xf numFmtId="0" fontId="6" fillId="4" borderId="12" xfId="2" applyFont="1" applyFill="1" applyBorder="1" applyAlignment="1">
      <alignment horizontal="center" vertical="center" wrapText="1"/>
    </xf>
    <xf numFmtId="1" fontId="3" fillId="3" borderId="5" xfId="0" applyNumberFormat="1" applyFont="1" applyFill="1" applyBorder="1" applyAlignment="1">
      <alignment horizontal="center" vertical="center"/>
    </xf>
    <xf numFmtId="0" fontId="7" fillId="3" borderId="0" xfId="0" applyFont="1" applyFill="1"/>
    <xf numFmtId="0" fontId="11" fillId="3" borderId="0" xfId="0" applyFont="1" applyFill="1"/>
    <xf numFmtId="0" fontId="13" fillId="3" borderId="0" xfId="0" applyFont="1" applyFill="1"/>
    <xf numFmtId="0" fontId="7" fillId="3" borderId="0" xfId="0" applyFont="1" applyFill="1" applyAlignment="1">
      <alignment vertical="center"/>
    </xf>
    <xf numFmtId="4" fontId="11" fillId="3" borderId="0" xfId="0" applyNumberFormat="1" applyFont="1" applyFill="1"/>
    <xf numFmtId="4" fontId="11" fillId="3" borderId="4" xfId="0" applyNumberFormat="1" applyFont="1" applyFill="1" applyBorder="1" applyAlignment="1">
      <alignment vertical="center"/>
    </xf>
    <xf numFmtId="0" fontId="15" fillId="3" borderId="0" xfId="0" applyFont="1" applyFill="1"/>
    <xf numFmtId="49" fontId="7" fillId="3" borderId="0" xfId="0" applyNumberFormat="1" applyFont="1" applyFill="1" applyBorder="1" applyAlignment="1" applyProtection="1">
      <alignment horizontal="left" vertical="center"/>
      <protection locked="0"/>
    </xf>
    <xf numFmtId="10" fontId="7" fillId="3" borderId="0" xfId="0" applyNumberFormat="1" applyFont="1" applyFill="1" applyAlignment="1">
      <alignment vertical="center"/>
    </xf>
    <xf numFmtId="0" fontId="8" fillId="3" borderId="0" xfId="0" applyFont="1" applyFill="1" applyBorder="1" applyAlignment="1">
      <alignment wrapText="1"/>
    </xf>
    <xf numFmtId="0" fontId="7" fillId="3" borderId="0" xfId="0" applyFont="1" applyFill="1" applyBorder="1"/>
    <xf numFmtId="0" fontId="10" fillId="3" borderId="0" xfId="0" applyFont="1" applyFill="1" applyBorder="1" applyAlignment="1">
      <alignment wrapText="1"/>
    </xf>
    <xf numFmtId="0" fontId="11" fillId="3" borderId="0" xfId="0" applyFont="1" applyFill="1" applyBorder="1"/>
    <xf numFmtId="0" fontId="16" fillId="3" borderId="0" xfId="0" applyFont="1" applyFill="1" applyBorder="1" applyAlignment="1">
      <alignment wrapText="1"/>
    </xf>
    <xf numFmtId="0" fontId="15" fillId="3" borderId="0" xfId="0" applyFont="1" applyFill="1" applyBorder="1"/>
    <xf numFmtId="0" fontId="18" fillId="3" borderId="0" xfId="0" applyFont="1" applyFill="1" applyAlignment="1">
      <alignment wrapText="1"/>
    </xf>
    <xf numFmtId="0" fontId="18" fillId="3" borderId="0" xfId="0" applyFont="1" applyFill="1"/>
    <xf numFmtId="0" fontId="19" fillId="3" borderId="0" xfId="0" applyFont="1" applyFill="1" applyAlignment="1">
      <alignment wrapText="1"/>
    </xf>
    <xf numFmtId="0" fontId="19" fillId="3" borderId="0" xfId="0" applyFont="1" applyFill="1"/>
    <xf numFmtId="0" fontId="19" fillId="3" borderId="0" xfId="0" applyFont="1" applyFill="1" applyAlignment="1">
      <alignment horizontal="left" wrapText="1"/>
    </xf>
    <xf numFmtId="0" fontId="20" fillId="3" borderId="0" xfId="0" applyFont="1" applyFill="1" applyAlignment="1">
      <alignment horizontal="left" wrapText="1"/>
    </xf>
    <xf numFmtId="0" fontId="20" fillId="3" borderId="0" xfId="0" applyFont="1" applyFill="1"/>
    <xf numFmtId="4" fontId="7" fillId="3" borderId="0" xfId="0" applyNumberFormat="1" applyFont="1" applyFill="1" applyBorder="1" applyAlignment="1">
      <alignment vertical="center"/>
    </xf>
    <xf numFmtId="4" fontId="11" fillId="3" borderId="0" xfId="0" applyNumberFormat="1" applyFont="1" applyFill="1" applyBorder="1"/>
    <xf numFmtId="49" fontId="7" fillId="3" borderId="0" xfId="0" applyNumberFormat="1" applyFont="1" applyFill="1" applyBorder="1" applyAlignment="1" applyProtection="1">
      <alignment horizontal="center" vertical="center"/>
      <protection locked="0"/>
    </xf>
    <xf numFmtId="0" fontId="2" fillId="4" borderId="0" xfId="0" applyFont="1" applyFill="1"/>
    <xf numFmtId="4" fontId="15" fillId="3" borderId="0" xfId="0" applyNumberFormat="1" applyFont="1" applyFill="1" applyBorder="1"/>
    <xf numFmtId="2" fontId="6" fillId="3" borderId="0" xfId="0" applyNumberFormat="1" applyFont="1" applyFill="1" applyBorder="1" applyAlignment="1">
      <alignment horizontal="center" vertical="center" wrapText="1"/>
    </xf>
    <xf numFmtId="0" fontId="6" fillId="3" borderId="0" xfId="0" applyFont="1" applyFill="1" applyAlignment="1">
      <alignment horizontal="center" vertical="center" wrapText="1"/>
    </xf>
    <xf numFmtId="0" fontId="18" fillId="3" borderId="0" xfId="0" applyFont="1" applyFill="1" applyBorder="1" applyAlignment="1">
      <alignment wrapText="1"/>
    </xf>
    <xf numFmtId="0" fontId="18" fillId="3" borderId="0" xfId="0" applyFont="1" applyFill="1" applyBorder="1"/>
    <xf numFmtId="49" fontId="7" fillId="3" borderId="0" xfId="0" applyNumberFormat="1" applyFont="1" applyFill="1" applyBorder="1" applyAlignment="1" applyProtection="1">
      <alignment vertical="center"/>
      <protection locked="0"/>
    </xf>
    <xf numFmtId="0" fontId="21" fillId="3" borderId="0" xfId="0" applyFont="1" applyFill="1" applyBorder="1" applyAlignment="1">
      <alignment horizontal="left" vertical="center" wrapText="1"/>
    </xf>
    <xf numFmtId="49" fontId="23" fillId="3" borderId="0" xfId="0" applyNumberFormat="1" applyFont="1" applyFill="1" applyBorder="1" applyAlignment="1">
      <alignment horizontal="center" vertical="center" wrapText="1"/>
    </xf>
    <xf numFmtId="2" fontId="6" fillId="3" borderId="18" xfId="0" applyNumberFormat="1" applyFont="1" applyFill="1" applyBorder="1" applyAlignment="1" applyProtection="1">
      <alignment horizontal="center" vertical="center" wrapText="1"/>
      <protection locked="0"/>
    </xf>
    <xf numFmtId="2" fontId="6" fillId="3" borderId="17" xfId="0" applyNumberFormat="1" applyFont="1" applyFill="1" applyBorder="1" applyAlignment="1" applyProtection="1">
      <alignment horizontal="center" vertical="center" wrapText="1"/>
      <protection locked="0"/>
    </xf>
    <xf numFmtId="0" fontId="24" fillId="3" borderId="0" xfId="0" applyFont="1" applyFill="1"/>
    <xf numFmtId="3" fontId="14" fillId="3" borderId="17" xfId="0" applyNumberFormat="1" applyFont="1" applyFill="1" applyBorder="1" applyAlignment="1">
      <alignment horizontal="center"/>
    </xf>
    <xf numFmtId="15" fontId="3" fillId="2" borderId="21" xfId="0" applyNumberFormat="1" applyFont="1" applyFill="1" applyBorder="1" applyAlignment="1">
      <alignment horizontal="center" vertical="center" wrapText="1"/>
    </xf>
    <xf numFmtId="4" fontId="3" fillId="0" borderId="22" xfId="0" applyNumberFormat="1" applyFont="1" applyBorder="1" applyAlignment="1">
      <alignment horizontal="right" vertical="center"/>
    </xf>
    <xf numFmtId="4" fontId="3" fillId="0" borderId="23" xfId="0" applyNumberFormat="1" applyFont="1" applyBorder="1" applyAlignment="1">
      <alignment horizontal="right" vertical="center"/>
    </xf>
    <xf numFmtId="0" fontId="7" fillId="3" borderId="0" xfId="0" applyFont="1" applyFill="1" applyAlignment="1">
      <alignment horizontal="left"/>
    </xf>
    <xf numFmtId="0" fontId="6" fillId="3" borderId="0" xfId="0" applyFont="1" applyFill="1"/>
    <xf numFmtId="0" fontId="6" fillId="3" borderId="0" xfId="0" applyFont="1" applyFill="1" applyBorder="1"/>
    <xf numFmtId="49" fontId="6" fillId="3" borderId="0" xfId="0" applyNumberFormat="1" applyFont="1" applyFill="1" applyBorder="1" applyAlignment="1" applyProtection="1">
      <alignment horizontal="center" vertical="center"/>
      <protection locked="0"/>
    </xf>
    <xf numFmtId="1" fontId="3" fillId="3" borderId="25" xfId="0" applyNumberFormat="1" applyFont="1" applyFill="1" applyBorder="1" applyAlignment="1">
      <alignment horizontal="center" vertical="center"/>
    </xf>
    <xf numFmtId="4" fontId="3" fillId="0" borderId="27" xfId="0" applyNumberFormat="1" applyFont="1" applyBorder="1" applyAlignment="1">
      <alignment horizontal="right" vertical="center"/>
    </xf>
    <xf numFmtId="0" fontId="21" fillId="3" borderId="0" xfId="0" applyFont="1" applyFill="1" applyBorder="1" applyAlignment="1">
      <alignment horizontal="left" vertical="center" wrapText="1"/>
    </xf>
    <xf numFmtId="0" fontId="25" fillId="3" borderId="0" xfId="0" applyFont="1" applyFill="1" applyBorder="1" applyAlignment="1">
      <alignment horizontal="center"/>
    </xf>
    <xf numFmtId="4" fontId="25" fillId="3" borderId="0" xfId="0" applyNumberFormat="1" applyFont="1" applyFill="1" applyBorder="1"/>
    <xf numFmtId="3" fontId="14" fillId="3" borderId="0" xfId="0" applyNumberFormat="1" applyFont="1" applyFill="1" applyBorder="1" applyAlignment="1">
      <alignment horizontal="left"/>
    </xf>
    <xf numFmtId="0" fontId="30" fillId="6" borderId="0" xfId="0" applyFont="1" applyFill="1" applyAlignment="1">
      <alignment vertical="center"/>
    </xf>
    <xf numFmtId="0" fontId="30" fillId="6" borderId="0" xfId="0" applyFont="1" applyFill="1" applyAlignment="1">
      <alignment horizontal="center" vertical="center"/>
    </xf>
    <xf numFmtId="164" fontId="6" fillId="0" borderId="10" xfId="2" applyNumberFormat="1" applyFont="1" applyBorder="1" applyAlignment="1">
      <alignment horizontal="center" vertical="center" wrapText="1"/>
    </xf>
    <xf numFmtId="0" fontId="2" fillId="0" borderId="0" xfId="0" applyNumberFormat="1" applyFont="1"/>
    <xf numFmtId="0" fontId="5" fillId="3" borderId="0" xfId="2" applyFont="1" applyFill="1" applyBorder="1" applyAlignment="1">
      <alignment horizontal="center" vertical="center" wrapText="1"/>
    </xf>
    <xf numFmtId="0" fontId="5" fillId="5" borderId="8" xfId="2" applyFont="1" applyFill="1" applyBorder="1" applyAlignment="1">
      <alignment horizontal="center" vertical="center" wrapText="1"/>
    </xf>
    <xf numFmtId="0" fontId="6" fillId="5" borderId="10" xfId="2" applyFont="1" applyFill="1" applyBorder="1" applyAlignment="1">
      <alignment horizontal="center" vertical="center" wrapText="1"/>
    </xf>
    <xf numFmtId="0" fontId="6" fillId="5" borderId="12" xfId="2" applyFont="1" applyFill="1" applyBorder="1" applyAlignment="1">
      <alignment horizontal="center" vertical="center" wrapText="1"/>
    </xf>
    <xf numFmtId="0" fontId="6" fillId="3" borderId="0" xfId="2" applyFont="1" applyFill="1" applyBorder="1" applyAlignment="1">
      <alignment horizontal="center" vertical="center" wrapText="1"/>
    </xf>
    <xf numFmtId="0" fontId="2" fillId="3" borderId="0" xfId="0" applyFont="1" applyFill="1"/>
    <xf numFmtId="0" fontId="33" fillId="0" borderId="0" xfId="0" applyFont="1" applyAlignment="1">
      <alignment horizontal="center"/>
    </xf>
    <xf numFmtId="0" fontId="33" fillId="3" borderId="0" xfId="0" applyFont="1" applyFill="1" applyAlignment="1">
      <alignment horizontal="center"/>
    </xf>
    <xf numFmtId="0" fontId="7" fillId="3" borderId="0"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12" fillId="3" borderId="0" xfId="0" applyFont="1" applyFill="1" applyBorder="1" applyAlignment="1" applyProtection="1">
      <alignment vertical="center" wrapText="1"/>
      <protection locked="0"/>
    </xf>
    <xf numFmtId="4" fontId="14" fillId="3" borderId="2" xfId="0" applyNumberFormat="1" applyFont="1" applyFill="1" applyBorder="1" applyAlignment="1">
      <alignment vertical="center"/>
    </xf>
    <xf numFmtId="4" fontId="14" fillId="3" borderId="26" xfId="0" applyNumberFormat="1" applyFont="1" applyFill="1" applyBorder="1" applyAlignment="1">
      <alignment vertical="center"/>
    </xf>
    <xf numFmtId="2" fontId="25" fillId="3" borderId="17" xfId="0" applyNumberFormat="1" applyFont="1" applyFill="1" applyBorder="1" applyAlignment="1">
      <alignment horizontal="left" wrapText="1"/>
    </xf>
    <xf numFmtId="2" fontId="14" fillId="4" borderId="1" xfId="0" applyNumberFormat="1" applyFont="1" applyFill="1" applyBorder="1" applyAlignment="1" applyProtection="1">
      <alignment horizontal="left" vertical="center"/>
      <protection locked="0"/>
    </xf>
    <xf numFmtId="49" fontId="14" fillId="4" borderId="2" xfId="2" applyNumberFormat="1" applyFont="1" applyFill="1" applyBorder="1" applyAlignment="1" applyProtection="1">
      <alignment horizontal="center" vertical="center" wrapText="1"/>
      <protection locked="0"/>
    </xf>
    <xf numFmtId="165" fontId="14" fillId="4" borderId="2" xfId="0" applyNumberFormat="1" applyFont="1" applyFill="1" applyBorder="1" applyAlignment="1" applyProtection="1">
      <alignment vertical="center"/>
      <protection locked="0"/>
    </xf>
    <xf numFmtId="2" fontId="14" fillId="4" borderId="2" xfId="0" applyNumberFormat="1" applyFont="1" applyFill="1" applyBorder="1" applyAlignment="1" applyProtection="1">
      <alignment vertical="center"/>
      <protection locked="0"/>
    </xf>
    <xf numFmtId="1" fontId="14" fillId="4" borderId="2" xfId="0" applyNumberFormat="1" applyFont="1" applyFill="1" applyBorder="1" applyAlignment="1" applyProtection="1">
      <alignment vertical="center"/>
      <protection locked="0"/>
    </xf>
    <xf numFmtId="2" fontId="14" fillId="4" borderId="25" xfId="0" applyNumberFormat="1" applyFont="1" applyFill="1" applyBorder="1" applyAlignment="1" applyProtection="1">
      <alignment horizontal="left" vertical="center"/>
      <protection locked="0"/>
    </xf>
    <xf numFmtId="165" fontId="14" fillId="4" borderId="26" xfId="0" applyNumberFormat="1" applyFont="1" applyFill="1" applyBorder="1" applyAlignment="1" applyProtection="1">
      <alignment vertical="center"/>
      <protection locked="0"/>
    </xf>
    <xf numFmtId="2" fontId="14" fillId="4" borderId="26" xfId="0" applyNumberFormat="1" applyFont="1" applyFill="1" applyBorder="1" applyAlignment="1" applyProtection="1">
      <alignment vertical="center"/>
      <protection locked="0"/>
    </xf>
    <xf numFmtId="3" fontId="14" fillId="3" borderId="41" xfId="0" applyNumberFormat="1" applyFont="1" applyFill="1" applyBorder="1" applyAlignment="1" applyProtection="1">
      <alignment horizontal="center" vertical="center"/>
      <protection locked="0"/>
    </xf>
    <xf numFmtId="3" fontId="14" fillId="3" borderId="42" xfId="0" applyNumberFormat="1" applyFont="1" applyFill="1" applyBorder="1" applyAlignment="1" applyProtection="1">
      <alignment horizontal="center" vertical="center"/>
      <protection locked="0"/>
    </xf>
    <xf numFmtId="0" fontId="38" fillId="3" borderId="0" xfId="0" applyFont="1" applyFill="1" applyBorder="1" applyAlignment="1" applyProtection="1">
      <alignment vertical="center" wrapText="1"/>
      <protection locked="0"/>
    </xf>
    <xf numFmtId="0" fontId="39" fillId="3" borderId="0" xfId="0" applyFont="1" applyFill="1"/>
    <xf numFmtId="0" fontId="40" fillId="3" borderId="0" xfId="0" applyFont="1" applyFill="1"/>
    <xf numFmtId="0" fontId="40" fillId="3" borderId="0" xfId="0" applyFont="1" applyFill="1" applyBorder="1" applyAlignment="1">
      <alignment horizontal="left" vertical="center" wrapText="1"/>
    </xf>
    <xf numFmtId="0" fontId="35" fillId="3" borderId="0" xfId="0" applyFont="1" applyFill="1" applyBorder="1" applyAlignment="1">
      <alignment horizontal="center"/>
    </xf>
    <xf numFmtId="0" fontId="22" fillId="3" borderId="0" xfId="0" applyFont="1" applyFill="1"/>
    <xf numFmtId="0" fontId="41" fillId="3" borderId="0" xfId="0" applyFont="1" applyFill="1" applyBorder="1" applyAlignment="1" applyProtection="1">
      <alignment vertical="center" wrapText="1"/>
      <protection locked="0"/>
    </xf>
    <xf numFmtId="0" fontId="42" fillId="3" borderId="0" xfId="0" applyFont="1" applyFill="1"/>
    <xf numFmtId="0" fontId="43" fillId="3" borderId="0" xfId="0" applyFont="1" applyFill="1"/>
    <xf numFmtId="0" fontId="43" fillId="3" borderId="0" xfId="0" applyFont="1" applyFill="1" applyBorder="1" applyAlignment="1">
      <alignment horizontal="left" vertical="center" wrapText="1"/>
    </xf>
    <xf numFmtId="166" fontId="44" fillId="3" borderId="0" xfId="0" applyNumberFormat="1" applyFont="1" applyFill="1" applyBorder="1" applyAlignment="1" applyProtection="1">
      <alignment vertical="center"/>
      <protection locked="0"/>
    </xf>
    <xf numFmtId="0" fontId="45" fillId="3" borderId="0" xfId="0" applyFont="1" applyFill="1" applyBorder="1" applyAlignment="1">
      <alignment horizontal="left" vertical="center" wrapText="1"/>
    </xf>
    <xf numFmtId="0" fontId="46" fillId="3" borderId="0" xfId="0" applyFont="1" applyFill="1" applyBorder="1" applyAlignment="1">
      <alignment horizontal="center"/>
    </xf>
    <xf numFmtId="4" fontId="42" fillId="3" borderId="0" xfId="0" applyNumberFormat="1" applyFont="1" applyFill="1"/>
    <xf numFmtId="4" fontId="43" fillId="3" borderId="0" xfId="0" applyNumberFormat="1" applyFont="1" applyFill="1"/>
    <xf numFmtId="0" fontId="45" fillId="3" borderId="0" xfId="0" applyFont="1" applyFill="1"/>
    <xf numFmtId="4" fontId="45" fillId="3" borderId="0" xfId="0" applyNumberFormat="1" applyFont="1" applyFill="1"/>
    <xf numFmtId="0" fontId="11" fillId="3" borderId="15" xfId="0" applyFont="1" applyFill="1" applyBorder="1" applyAlignment="1">
      <alignment vertical="center"/>
    </xf>
    <xf numFmtId="0" fontId="11" fillId="3" borderId="0" xfId="0" applyFont="1" applyFill="1" applyBorder="1" applyAlignment="1">
      <alignment vertical="center"/>
    </xf>
    <xf numFmtId="0" fontId="7" fillId="3" borderId="0" xfId="0" applyFont="1" applyFill="1" applyAlignment="1">
      <alignment wrapText="1"/>
    </xf>
    <xf numFmtId="0" fontId="7" fillId="3" borderId="0" xfId="0" applyFont="1" applyFill="1" applyBorder="1" applyAlignment="1">
      <alignment wrapText="1"/>
    </xf>
    <xf numFmtId="0" fontId="6" fillId="3" borderId="2"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1"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wrapText="1"/>
      <protection locked="0"/>
    </xf>
    <xf numFmtId="2" fontId="6" fillId="7" borderId="18" xfId="0" applyNumberFormat="1" applyFont="1" applyFill="1" applyBorder="1" applyAlignment="1" applyProtection="1">
      <alignment horizontal="center" vertical="center" wrapText="1"/>
      <protection locked="0"/>
    </xf>
    <xf numFmtId="2" fontId="6" fillId="3" borderId="19" xfId="0" applyNumberFormat="1" applyFont="1" applyFill="1" applyBorder="1" applyAlignment="1" applyProtection="1">
      <alignment horizontal="center" vertical="center" wrapText="1"/>
      <protection locked="0"/>
    </xf>
    <xf numFmtId="0" fontId="6" fillId="3" borderId="0" xfId="0" applyFont="1" applyFill="1" applyBorder="1" applyAlignment="1">
      <alignment horizontal="center" vertical="center" wrapText="1"/>
    </xf>
    <xf numFmtId="2" fontId="14" fillId="3" borderId="2" xfId="0" applyNumberFormat="1" applyFont="1" applyFill="1" applyBorder="1" applyAlignment="1" applyProtection="1">
      <alignment vertical="center"/>
      <protection locked="0"/>
    </xf>
    <xf numFmtId="4" fontId="14" fillId="3" borderId="2" xfId="0" applyNumberFormat="1" applyFont="1" applyFill="1" applyBorder="1" applyAlignment="1" applyProtection="1">
      <alignment vertical="center"/>
      <protection locked="0"/>
    </xf>
    <xf numFmtId="4" fontId="14" fillId="7" borderId="2" xfId="0" applyNumberFormat="1" applyFont="1" applyFill="1" applyBorder="1" applyAlignment="1">
      <alignment vertical="center"/>
    </xf>
    <xf numFmtId="9" fontId="14" fillId="7" borderId="2" xfId="1" applyFont="1" applyFill="1" applyBorder="1" applyAlignment="1">
      <alignment vertical="center"/>
    </xf>
    <xf numFmtId="10" fontId="14" fillId="4" borderId="2" xfId="1" applyNumberFormat="1" applyFont="1" applyFill="1" applyBorder="1" applyAlignment="1" applyProtection="1">
      <alignment vertical="center"/>
      <protection locked="0"/>
    </xf>
    <xf numFmtId="4" fontId="14" fillId="3" borderId="21" xfId="0" applyNumberFormat="1" applyFont="1" applyFill="1" applyBorder="1" applyAlignment="1">
      <alignment vertical="center"/>
    </xf>
    <xf numFmtId="0" fontId="11" fillId="3" borderId="0" xfId="0" applyFont="1" applyFill="1" applyAlignment="1">
      <alignment horizontal="left" vertical="center" wrapText="1"/>
    </xf>
    <xf numFmtId="0" fontId="6" fillId="3" borderId="0" xfId="0" applyFont="1" applyFill="1" applyBorder="1" applyAlignment="1">
      <alignment horizontal="left" vertical="center" wrapText="1"/>
    </xf>
    <xf numFmtId="2" fontId="14" fillId="3" borderId="26" xfId="0" applyNumberFormat="1" applyFont="1" applyFill="1" applyBorder="1" applyAlignment="1" applyProtection="1">
      <alignment vertical="center"/>
      <protection locked="0"/>
    </xf>
    <xf numFmtId="4" fontId="14" fillId="3" borderId="26" xfId="0" applyNumberFormat="1" applyFont="1" applyFill="1" applyBorder="1" applyAlignment="1" applyProtection="1">
      <alignment vertical="center"/>
      <protection locked="0"/>
    </xf>
    <xf numFmtId="4" fontId="14" fillId="7" borderId="26" xfId="0" applyNumberFormat="1" applyFont="1" applyFill="1" applyBorder="1" applyAlignment="1">
      <alignment vertical="center"/>
    </xf>
    <xf numFmtId="9" fontId="14" fillId="7" borderId="26" xfId="1" applyFont="1" applyFill="1" applyBorder="1" applyAlignment="1">
      <alignment vertical="center"/>
    </xf>
    <xf numFmtId="10" fontId="14" fillId="4" borderId="6" xfId="1" applyNumberFormat="1" applyFont="1" applyFill="1" applyBorder="1" applyAlignment="1" applyProtection="1">
      <alignment vertical="center"/>
      <protection locked="0"/>
    </xf>
    <xf numFmtId="4" fontId="14" fillId="3" borderId="6" xfId="0" applyNumberFormat="1" applyFont="1" applyFill="1" applyBorder="1" applyAlignment="1">
      <alignment vertical="center"/>
    </xf>
    <xf numFmtId="4" fontId="14" fillId="3" borderId="23" xfId="0" applyNumberFormat="1" applyFont="1" applyFill="1" applyBorder="1" applyAlignment="1">
      <alignment vertical="center"/>
    </xf>
    <xf numFmtId="0" fontId="15" fillId="3" borderId="0" xfId="0" applyFont="1" applyFill="1" applyBorder="1" applyAlignment="1">
      <alignment wrapText="1"/>
    </xf>
    <xf numFmtId="1" fontId="47" fillId="3" borderId="17" xfId="0" applyNumberFormat="1" applyFont="1" applyFill="1" applyBorder="1" applyAlignment="1">
      <alignment horizontal="center" vertical="center" wrapText="1"/>
    </xf>
    <xf numFmtId="1" fontId="47" fillId="3" borderId="20" xfId="0" applyNumberFormat="1" applyFont="1" applyFill="1" applyBorder="1" applyAlignment="1" applyProtection="1">
      <alignment horizontal="center" vertical="center" wrapText="1"/>
      <protection locked="0"/>
    </xf>
    <xf numFmtId="1" fontId="47" fillId="3" borderId="20" xfId="0" applyNumberFormat="1" applyFont="1" applyFill="1" applyBorder="1" applyAlignment="1" applyProtection="1">
      <alignment horizontal="center" vertical="center" wrapText="1"/>
    </xf>
    <xf numFmtId="1" fontId="47" fillId="3" borderId="32" xfId="0" applyNumberFormat="1" applyFont="1" applyFill="1" applyBorder="1" applyAlignment="1" applyProtection="1">
      <alignment horizontal="center" vertical="center" wrapText="1"/>
    </xf>
    <xf numFmtId="1" fontId="47" fillId="3" borderId="33" xfId="0" applyNumberFormat="1" applyFont="1" applyFill="1" applyBorder="1" applyAlignment="1" applyProtection="1">
      <alignment horizontal="center" vertical="center" wrapText="1"/>
      <protection locked="0"/>
    </xf>
    <xf numFmtId="1" fontId="47" fillId="3" borderId="34" xfId="0" applyNumberFormat="1" applyFont="1" applyFill="1" applyBorder="1" applyAlignment="1" applyProtection="1">
      <alignment horizontal="center" vertical="center" wrapText="1"/>
      <protection locked="0"/>
    </xf>
    <xf numFmtId="1" fontId="47" fillId="3" borderId="35" xfId="0" applyNumberFormat="1" applyFont="1" applyFill="1" applyBorder="1" applyAlignment="1" applyProtection="1">
      <alignment horizontal="center" vertical="center" wrapText="1"/>
      <protection locked="0"/>
    </xf>
    <xf numFmtId="1" fontId="47" fillId="3" borderId="0" xfId="0" applyNumberFormat="1" applyFont="1" applyFill="1" applyBorder="1" applyAlignment="1">
      <alignment horizontal="center" vertical="center" wrapText="1"/>
    </xf>
    <xf numFmtId="1" fontId="47" fillId="3" borderId="20" xfId="0" applyNumberFormat="1" applyFont="1" applyFill="1" applyBorder="1" applyAlignment="1">
      <alignment horizontal="center" vertical="center" wrapText="1"/>
    </xf>
    <xf numFmtId="1" fontId="47" fillId="7" borderId="20" xfId="0" applyNumberFormat="1" applyFont="1" applyFill="1" applyBorder="1" applyAlignment="1">
      <alignment horizontal="center" vertical="center" wrapText="1"/>
    </xf>
    <xf numFmtId="1" fontId="47" fillId="3" borderId="19" xfId="0" applyNumberFormat="1" applyFont="1" applyFill="1" applyBorder="1" applyAlignment="1">
      <alignment horizontal="center" vertical="center" wrapText="1"/>
    </xf>
    <xf numFmtId="1" fontId="47" fillId="3" borderId="0" xfId="0" applyNumberFormat="1" applyFont="1" applyFill="1" applyAlignment="1">
      <alignment horizontal="center" vertical="center" wrapText="1"/>
    </xf>
    <xf numFmtId="4" fontId="6" fillId="3" borderId="20" xfId="0" applyNumberFormat="1" applyFont="1" applyFill="1" applyBorder="1" applyAlignment="1">
      <alignment horizontal="center" vertical="center" wrapText="1"/>
    </xf>
    <xf numFmtId="4" fontId="25" fillId="3" borderId="19" xfId="0" applyNumberFormat="1" applyFont="1" applyFill="1" applyBorder="1"/>
    <xf numFmtId="0" fontId="11" fillId="3" borderId="0" xfId="0" applyFont="1" applyFill="1" applyAlignment="1">
      <alignment horizontal="left" wrapText="1"/>
    </xf>
    <xf numFmtId="3" fontId="48" fillId="3" borderId="39" xfId="0" applyNumberFormat="1" applyFont="1" applyFill="1" applyBorder="1" applyAlignment="1">
      <alignment horizontal="center"/>
    </xf>
    <xf numFmtId="2" fontId="48" fillId="3" borderId="18" xfId="0" applyNumberFormat="1" applyFont="1" applyFill="1" applyBorder="1" applyAlignment="1">
      <alignment horizontal="center" wrapText="1"/>
    </xf>
    <xf numFmtId="0" fontId="48" fillId="3" borderId="18" xfId="0" applyFont="1" applyFill="1" applyBorder="1" applyAlignment="1">
      <alignment horizontal="center"/>
    </xf>
    <xf numFmtId="4" fontId="48" fillId="3" borderId="18" xfId="0" applyNumberFormat="1" applyFont="1" applyFill="1" applyBorder="1" applyAlignment="1">
      <alignment horizontal="center"/>
    </xf>
    <xf numFmtId="4" fontId="48" fillId="3" borderId="18" xfId="0" applyNumberFormat="1" applyFont="1" applyFill="1" applyBorder="1" applyAlignment="1">
      <alignment vertical="center"/>
    </xf>
    <xf numFmtId="10" fontId="48" fillId="3" borderId="18" xfId="1" applyNumberFormat="1" applyFont="1" applyFill="1" applyBorder="1" applyAlignment="1" applyProtection="1">
      <alignment vertical="center"/>
      <protection locked="0"/>
    </xf>
    <xf numFmtId="4" fontId="48" fillId="7" borderId="18" xfId="0" applyNumberFormat="1" applyFont="1" applyFill="1" applyBorder="1" applyAlignment="1">
      <alignment vertical="center"/>
    </xf>
    <xf numFmtId="9" fontId="48" fillId="7" borderId="18" xfId="1" applyFont="1" applyFill="1" applyBorder="1" applyAlignment="1">
      <alignment vertical="center"/>
    </xf>
    <xf numFmtId="10" fontId="11" fillId="3" borderId="0" xfId="0" applyNumberFormat="1" applyFont="1" applyFill="1"/>
    <xf numFmtId="9" fontId="11" fillId="4" borderId="14" xfId="0" applyNumberFormat="1" applyFont="1" applyFill="1" applyBorder="1" applyAlignment="1" applyProtection="1">
      <alignment horizontal="center" vertical="center" wrapText="1"/>
      <protection locked="0"/>
    </xf>
    <xf numFmtId="1" fontId="14" fillId="4" borderId="6" xfId="0" applyNumberFormat="1" applyFont="1" applyFill="1" applyBorder="1" applyAlignment="1" applyProtection="1">
      <alignment vertical="center"/>
      <protection locked="0"/>
    </xf>
    <xf numFmtId="2" fontId="45" fillId="3" borderId="18" xfId="0" applyNumberFormat="1" applyFont="1" applyFill="1" applyBorder="1" applyAlignment="1" applyProtection="1">
      <alignment horizontal="center" vertical="center" wrapText="1"/>
      <protection locked="0"/>
    </xf>
    <xf numFmtId="1" fontId="49" fillId="3" borderId="20" xfId="0" applyNumberFormat="1" applyFont="1" applyFill="1" applyBorder="1" applyAlignment="1" applyProtection="1">
      <alignment horizontal="center" vertical="center" wrapText="1"/>
      <protection locked="0"/>
    </xf>
    <xf numFmtId="1" fontId="49" fillId="3" borderId="0" xfId="0" applyNumberFormat="1" applyFont="1" applyFill="1" applyBorder="1" applyAlignment="1">
      <alignment horizontal="center" vertical="center" wrapText="1"/>
    </xf>
    <xf numFmtId="4" fontId="7" fillId="3" borderId="0" xfId="0" applyNumberFormat="1" applyFont="1" applyFill="1"/>
    <xf numFmtId="2" fontId="14" fillId="3" borderId="2" xfId="0" applyNumberFormat="1" applyFont="1" applyFill="1" applyBorder="1" applyAlignment="1" applyProtection="1">
      <alignment vertical="center" wrapText="1"/>
      <protection locked="0"/>
    </xf>
    <xf numFmtId="2" fontId="14" fillId="3" borderId="26" xfId="0" applyNumberFormat="1" applyFont="1" applyFill="1" applyBorder="1" applyAlignment="1" applyProtection="1">
      <alignment vertical="center" wrapText="1"/>
      <protection locked="0"/>
    </xf>
    <xf numFmtId="10" fontId="14" fillId="4" borderId="26" xfId="1" applyNumberFormat="1" applyFont="1" applyFill="1" applyBorder="1" applyAlignment="1" applyProtection="1">
      <alignment vertical="center"/>
      <protection locked="0"/>
    </xf>
    <xf numFmtId="0" fontId="0" fillId="0" borderId="0" xfId="0" applyAlignment="1"/>
    <xf numFmtId="165" fontId="17" fillId="4" borderId="4" xfId="0" applyNumberFormat="1" applyFont="1" applyFill="1" applyBorder="1" applyAlignment="1" applyProtection="1">
      <alignment vertical="center"/>
      <protection locked="0"/>
    </xf>
    <xf numFmtId="49" fontId="14" fillId="4" borderId="6" xfId="2" applyNumberFormat="1" applyFont="1" applyFill="1" applyBorder="1" applyAlignment="1" applyProtection="1">
      <alignment horizontal="center" vertical="center" wrapText="1"/>
      <protection locked="0"/>
    </xf>
    <xf numFmtId="167" fontId="2" fillId="4" borderId="0" xfId="1" applyNumberFormat="1" applyFont="1" applyFill="1"/>
    <xf numFmtId="2" fontId="50" fillId="3" borderId="2" xfId="0" applyNumberFormat="1" applyFont="1" applyFill="1" applyBorder="1" applyAlignment="1" applyProtection="1">
      <alignment vertical="center"/>
    </xf>
    <xf numFmtId="2" fontId="50" fillId="3" borderId="26" xfId="0" applyNumberFormat="1" applyFont="1" applyFill="1" applyBorder="1" applyAlignment="1" applyProtection="1">
      <alignment vertical="center"/>
    </xf>
    <xf numFmtId="4" fontId="14" fillId="3" borderId="2" xfId="0" applyNumberFormat="1" applyFont="1" applyFill="1" applyBorder="1" applyAlignment="1" applyProtection="1">
      <alignment vertical="center"/>
    </xf>
    <xf numFmtId="4" fontId="14" fillId="3" borderId="2" xfId="0" applyNumberFormat="1" applyFont="1" applyFill="1" applyBorder="1" applyAlignment="1" applyProtection="1">
      <alignment horizontal="center" vertical="center" wrapText="1"/>
    </xf>
    <xf numFmtId="4" fontId="14" fillId="3" borderId="6" xfId="0" applyNumberFormat="1" applyFont="1" applyFill="1" applyBorder="1" applyAlignment="1" applyProtection="1">
      <alignment vertical="center"/>
    </xf>
    <xf numFmtId="4" fontId="14" fillId="3" borderId="26" xfId="0" applyNumberFormat="1" applyFont="1" applyFill="1" applyBorder="1" applyAlignment="1" applyProtection="1">
      <alignment vertical="center"/>
    </xf>
    <xf numFmtId="4" fontId="14" fillId="3" borderId="26" xfId="0" applyNumberFormat="1" applyFont="1" applyFill="1" applyBorder="1" applyAlignment="1" applyProtection="1">
      <alignment horizontal="center" vertical="center" wrapText="1"/>
    </xf>
    <xf numFmtId="0" fontId="12" fillId="3" borderId="15" xfId="0" applyFont="1" applyFill="1" applyBorder="1" applyAlignment="1" applyProtection="1">
      <alignment vertical="center" wrapText="1"/>
      <protection locked="0"/>
    </xf>
    <xf numFmtId="0" fontId="2" fillId="0" borderId="4" xfId="0" applyFont="1" applyBorder="1" applyAlignment="1">
      <alignment vertical="center" wrapText="1"/>
    </xf>
    <xf numFmtId="0" fontId="11" fillId="3" borderId="13" xfId="0" applyFont="1" applyFill="1" applyBorder="1" applyAlignment="1">
      <alignment vertical="center"/>
    </xf>
    <xf numFmtId="0" fontId="11" fillId="3" borderId="15" xfId="0" applyFont="1" applyFill="1" applyBorder="1" applyAlignment="1">
      <alignment vertical="center"/>
    </xf>
    <xf numFmtId="49" fontId="6" fillId="4" borderId="13" xfId="0" applyNumberFormat="1" applyFont="1" applyFill="1" applyBorder="1" applyAlignment="1" applyProtection="1">
      <alignment horizontal="center" vertical="center" wrapText="1"/>
      <protection locked="0"/>
    </xf>
    <xf numFmtId="49" fontId="6" fillId="4" borderId="15" xfId="0" applyNumberFormat="1" applyFont="1" applyFill="1" applyBorder="1" applyAlignment="1" applyProtection="1">
      <alignment horizontal="center" vertical="center" wrapText="1"/>
      <protection locked="0"/>
    </xf>
    <xf numFmtId="49" fontId="6" fillId="4" borderId="14" xfId="0" applyNumberFormat="1" applyFont="1" applyFill="1" applyBorder="1" applyAlignment="1" applyProtection="1">
      <alignment horizontal="center" vertical="center" wrapText="1"/>
      <protection locked="0"/>
    </xf>
    <xf numFmtId="0" fontId="7" fillId="3" borderId="0" xfId="0" applyFont="1" applyFill="1" applyAlignment="1">
      <alignment horizontal="left"/>
    </xf>
    <xf numFmtId="49" fontId="7" fillId="4" borderId="13" xfId="0" applyNumberFormat="1" applyFont="1" applyFill="1" applyBorder="1" applyAlignment="1" applyProtection="1">
      <alignment horizontal="left" vertical="center"/>
      <protection locked="0"/>
    </xf>
    <xf numFmtId="49" fontId="7" fillId="4" borderId="14" xfId="0" applyNumberFormat="1" applyFont="1" applyFill="1" applyBorder="1" applyAlignment="1" applyProtection="1">
      <alignment horizontal="left" vertical="center"/>
      <protection locked="0"/>
    </xf>
    <xf numFmtId="4" fontId="7" fillId="3" borderId="0" xfId="0" applyNumberFormat="1" applyFont="1" applyFill="1" applyAlignment="1">
      <alignment horizontal="center"/>
    </xf>
    <xf numFmtId="4" fontId="7" fillId="3" borderId="0" xfId="0" applyNumberFormat="1" applyFont="1" applyFill="1" applyBorder="1" applyAlignment="1">
      <alignment horizontal="center"/>
    </xf>
    <xf numFmtId="0" fontId="6" fillId="3" borderId="29" xfId="0" applyFont="1" applyFill="1" applyBorder="1" applyAlignment="1">
      <alignment horizontal="center" wrapText="1"/>
    </xf>
    <xf numFmtId="0" fontId="6" fillId="3" borderId="30" xfId="0" applyFont="1" applyFill="1" applyBorder="1" applyAlignment="1">
      <alignment horizontal="center" wrapText="1"/>
    </xf>
    <xf numFmtId="0" fontId="12" fillId="4" borderId="13" xfId="0" applyFont="1" applyFill="1" applyBorder="1" applyAlignment="1" applyProtection="1">
      <alignment horizontal="center" vertical="center" wrapText="1"/>
      <protection locked="0"/>
    </xf>
    <xf numFmtId="0" fontId="12" fillId="4" borderId="15" xfId="0" applyFont="1" applyFill="1" applyBorder="1" applyAlignment="1" applyProtection="1">
      <alignment horizontal="center" vertical="center" wrapText="1"/>
      <protection locked="0"/>
    </xf>
    <xf numFmtId="0" fontId="12" fillId="4" borderId="14" xfId="0" applyFont="1" applyFill="1" applyBorder="1" applyAlignment="1" applyProtection="1">
      <alignment horizontal="center" vertical="center" wrapText="1"/>
      <protection locked="0"/>
    </xf>
    <xf numFmtId="4" fontId="37" fillId="3" borderId="36" xfId="0" applyNumberFormat="1" applyFont="1" applyFill="1" applyBorder="1" applyAlignment="1">
      <alignment horizontal="center"/>
    </xf>
    <xf numFmtId="4" fontId="37" fillId="3" borderId="37" xfId="0" applyNumberFormat="1" applyFont="1" applyFill="1" applyBorder="1" applyAlignment="1">
      <alignment horizontal="center"/>
    </xf>
    <xf numFmtId="4" fontId="37" fillId="3" borderId="40" xfId="0" applyNumberFormat="1" applyFont="1" applyFill="1" applyBorder="1" applyAlignment="1">
      <alignment horizontal="center"/>
    </xf>
    <xf numFmtId="0" fontId="25" fillId="3" borderId="36" xfId="0" applyFont="1" applyFill="1" applyBorder="1" applyAlignment="1">
      <alignment horizontal="center"/>
    </xf>
    <xf numFmtId="0" fontId="25" fillId="3" borderId="37" xfId="0" applyFont="1" applyFill="1" applyBorder="1" applyAlignment="1">
      <alignment horizontal="center"/>
    </xf>
    <xf numFmtId="0" fontId="25" fillId="3" borderId="38" xfId="0" applyFont="1" applyFill="1" applyBorder="1" applyAlignment="1">
      <alignment horizontal="center"/>
    </xf>
    <xf numFmtId="0" fontId="6" fillId="3" borderId="13"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15" fillId="3" borderId="0" xfId="0" applyFont="1" applyFill="1" applyAlignment="1">
      <alignment horizontal="left" vertical="center"/>
    </xf>
    <xf numFmtId="0" fontId="15" fillId="3" borderId="16" xfId="0" applyFont="1" applyFill="1" applyBorder="1" applyAlignment="1">
      <alignment horizontal="left" vertical="center"/>
    </xf>
    <xf numFmtId="0" fontId="12" fillId="3" borderId="0" xfId="0" applyFont="1" applyFill="1" applyBorder="1" applyAlignment="1">
      <alignment horizontal="left"/>
    </xf>
    <xf numFmtId="165" fontId="17" fillId="4" borderId="13" xfId="0" applyNumberFormat="1" applyFont="1" applyFill="1" applyBorder="1" applyAlignment="1" applyProtection="1">
      <alignment horizontal="right"/>
      <protection locked="0"/>
    </xf>
    <xf numFmtId="165" fontId="17" fillId="4" borderId="14" xfId="0" applyNumberFormat="1" applyFont="1" applyFill="1" applyBorder="1" applyAlignment="1" applyProtection="1">
      <alignment horizontal="right"/>
      <protection locked="0"/>
    </xf>
    <xf numFmtId="49" fontId="17" fillId="4" borderId="13" xfId="0" applyNumberFormat="1" applyFont="1" applyFill="1" applyBorder="1" applyAlignment="1" applyProtection="1">
      <alignment horizontal="right"/>
      <protection locked="0"/>
    </xf>
    <xf numFmtId="49" fontId="17" fillId="4" borderId="14" xfId="0" applyNumberFormat="1" applyFont="1" applyFill="1" applyBorder="1" applyAlignment="1" applyProtection="1">
      <alignment horizontal="right"/>
      <protection locked="0"/>
    </xf>
    <xf numFmtId="0" fontId="21" fillId="3" borderId="0" xfId="0" applyFont="1" applyFill="1" applyBorder="1" applyAlignment="1">
      <alignment horizontal="left" vertical="center" wrapText="1"/>
    </xf>
    <xf numFmtId="0" fontId="2" fillId="0" borderId="4" xfId="0" applyFont="1" applyBorder="1" applyAlignment="1">
      <alignment horizontal="left"/>
    </xf>
    <xf numFmtId="0" fontId="51" fillId="0" borderId="0" xfId="0" applyFont="1" applyAlignment="1">
      <alignment horizont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left" vertical="center"/>
    </xf>
  </cellXfs>
  <cellStyles count="3">
    <cellStyle name="Navadno" xfId="0" builtinId="0"/>
    <cellStyle name="Navadno_Sifrant_ISPAP.11112013" xfId="2" xr:uid="{00000000-0005-0000-0000-000001000000}"/>
    <cellStyle name="Odstotek" xfId="1" builtinId="5"/>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N115"/>
  <sheetViews>
    <sheetView showGridLines="0" tabSelected="1" zoomScaleNormal="100" workbookViewId="0">
      <selection activeCell="V18" sqref="V18"/>
    </sheetView>
  </sheetViews>
  <sheetFormatPr defaultColWidth="8.7109375" defaultRowHeight="12.75" x14ac:dyDescent="0.2"/>
  <cols>
    <col min="1" max="1" width="3.5703125" style="17" customWidth="1"/>
    <col min="2" max="2" width="4.42578125" style="17" customWidth="1"/>
    <col min="3" max="3" width="13.5703125" style="17" customWidth="1"/>
    <col min="4" max="4" width="7.5703125" style="17" customWidth="1"/>
    <col min="5" max="5" width="17.85546875" style="17" customWidth="1"/>
    <col min="6" max="6" width="8.42578125" style="17" customWidth="1"/>
    <col min="7" max="7" width="10.140625" style="17" customWidth="1"/>
    <col min="8" max="8" width="8.28515625" style="17" customWidth="1"/>
    <col min="9" max="9" width="5.85546875" style="17" hidden="1" customWidth="1"/>
    <col min="10" max="10" width="9.28515625" style="17" hidden="1" customWidth="1"/>
    <col min="11" max="11" width="8.7109375" style="17" customWidth="1"/>
    <col min="12" max="12" width="5.140625" style="17" hidden="1" customWidth="1"/>
    <col min="13" max="13" width="5.5703125" style="17" hidden="1" customWidth="1"/>
    <col min="14" max="14" width="6.7109375" style="98" customWidth="1"/>
    <col min="15" max="15" width="7" style="98" customWidth="1"/>
    <col min="16" max="16" width="9.42578125" style="104" hidden="1" customWidth="1"/>
    <col min="17" max="17" width="7.7109375" style="104" hidden="1" customWidth="1"/>
    <col min="18" max="18" width="9" style="104" hidden="1" customWidth="1"/>
    <col min="19" max="19" width="8.28515625" style="104" hidden="1" customWidth="1"/>
    <col min="20" max="20" width="7.85546875" style="104" hidden="1" customWidth="1"/>
    <col min="21" max="22" width="9.140625" style="17" customWidth="1"/>
    <col min="23" max="26" width="9.7109375" style="17" hidden="1" customWidth="1"/>
    <col min="27" max="27" width="12.140625" style="17" hidden="1" customWidth="1"/>
    <col min="28" max="28" width="9.42578125" style="17" customWidth="1"/>
    <col min="29" max="29" width="8.5703125" style="17" customWidth="1"/>
    <col min="30" max="30" width="7.85546875" style="17" customWidth="1"/>
    <col min="31" max="31" width="9" style="17" customWidth="1"/>
    <col min="32" max="32" width="1.42578125" style="17" customWidth="1"/>
    <col min="33" max="33" width="2" style="32" customWidth="1"/>
    <col min="34" max="34" width="1.5703125" style="33" customWidth="1"/>
    <col min="35" max="35" width="1.5703125" style="17" customWidth="1"/>
    <col min="36" max="36" width="18.140625" style="26" customWidth="1"/>
    <col min="37" max="37" width="16.5703125" style="27" customWidth="1"/>
    <col min="38" max="16384" width="8.7109375" style="17"/>
  </cols>
  <sheetData>
    <row r="2" spans="2:38" ht="18.399999999999999" customHeight="1" x14ac:dyDescent="0.2">
      <c r="B2" s="211" t="s">
        <v>37</v>
      </c>
      <c r="C2" s="211"/>
      <c r="D2" s="212"/>
      <c r="E2" s="199" t="s">
        <v>104</v>
      </c>
      <c r="F2" s="200"/>
      <c r="G2" s="200"/>
      <c r="H2" s="201"/>
      <c r="I2" s="185"/>
      <c r="J2" s="185"/>
      <c r="K2" s="82"/>
      <c r="L2" s="82"/>
      <c r="M2" s="82"/>
      <c r="N2" s="96"/>
      <c r="O2" s="96"/>
      <c r="P2" s="102"/>
      <c r="Q2" s="102"/>
      <c r="R2" s="102"/>
      <c r="S2" s="102"/>
      <c r="T2" s="102"/>
      <c r="U2" s="82"/>
      <c r="V2" s="82"/>
    </row>
    <row r="3" spans="2:38" hidden="1" x14ac:dyDescent="0.2"/>
    <row r="5" spans="2:38" s="18" customFormat="1" ht="18" x14ac:dyDescent="0.25">
      <c r="B5" s="19" t="s">
        <v>90</v>
      </c>
      <c r="N5" s="97"/>
      <c r="O5" s="97"/>
      <c r="P5" s="103"/>
      <c r="Q5" s="103"/>
      <c r="R5" s="103"/>
      <c r="S5" s="103"/>
      <c r="T5" s="103"/>
      <c r="AG5" s="34"/>
      <c r="AH5" s="35"/>
      <c r="AJ5" s="28"/>
      <c r="AK5" s="29"/>
    </row>
    <row r="7" spans="2:38" hidden="1" x14ac:dyDescent="0.2"/>
    <row r="8" spans="2:38" ht="16.5" customHeight="1" x14ac:dyDescent="0.3">
      <c r="B8" s="213" t="s">
        <v>42</v>
      </c>
      <c r="C8" s="213"/>
      <c r="D8" s="214">
        <v>46122</v>
      </c>
      <c r="E8" s="215"/>
    </row>
    <row r="9" spans="2:38" ht="16.5" customHeight="1" x14ac:dyDescent="0.3">
      <c r="B9" s="213" t="s">
        <v>43</v>
      </c>
      <c r="C9" s="213"/>
      <c r="D9" s="216" t="s">
        <v>105</v>
      </c>
      <c r="E9" s="217"/>
      <c r="AJ9" s="50"/>
    </row>
    <row r="11" spans="2:38" ht="39.950000000000003" customHeight="1" x14ac:dyDescent="0.2">
      <c r="B11" s="208" t="s">
        <v>94</v>
      </c>
      <c r="C11" s="209"/>
      <c r="D11" s="209"/>
      <c r="E11" s="209"/>
      <c r="F11" s="210"/>
      <c r="G11" s="165">
        <v>0.05</v>
      </c>
      <c r="J11" s="218"/>
      <c r="K11" s="218"/>
      <c r="AJ11" s="49"/>
    </row>
    <row r="12" spans="2:38" ht="15.95" customHeight="1" x14ac:dyDescent="0.2">
      <c r="B12" s="80"/>
      <c r="C12" s="80"/>
      <c r="D12" s="80"/>
      <c r="G12" s="81"/>
      <c r="H12" s="80"/>
      <c r="I12" s="80"/>
      <c r="J12" s="80"/>
      <c r="K12" s="80"/>
      <c r="L12" s="80"/>
      <c r="M12" s="80"/>
      <c r="N12" s="99"/>
      <c r="O12" s="99"/>
      <c r="P12" s="105"/>
      <c r="Q12" s="106"/>
      <c r="R12" s="110"/>
      <c r="S12" s="107"/>
      <c r="T12" s="107"/>
      <c r="AJ12" s="64"/>
    </row>
    <row r="13" spans="2:38" ht="18" customHeight="1" x14ac:dyDescent="0.25">
      <c r="F13" s="197" t="s">
        <v>82</v>
      </c>
      <c r="G13" s="198"/>
      <c r="N13" s="17"/>
      <c r="O13" s="17"/>
      <c r="P13" s="17"/>
      <c r="Q13" s="170"/>
      <c r="R13" s="17"/>
      <c r="S13" s="17"/>
      <c r="T13" s="17"/>
      <c r="AG13" s="115"/>
      <c r="AH13" s="17"/>
      <c r="AJ13" s="116"/>
    </row>
    <row r="14" spans="2:38" s="45" customFormat="1" ht="93.75" customHeight="1" x14ac:dyDescent="0.25">
      <c r="B14" s="52" t="s">
        <v>2</v>
      </c>
      <c r="C14" s="117" t="s">
        <v>0</v>
      </c>
      <c r="D14" s="117" t="s">
        <v>3</v>
      </c>
      <c r="E14" s="118" t="s">
        <v>36</v>
      </c>
      <c r="F14" s="119" t="s">
        <v>83</v>
      </c>
      <c r="G14" s="120" t="s">
        <v>84</v>
      </c>
      <c r="H14" s="121" t="s">
        <v>67</v>
      </c>
      <c r="I14" s="167" t="s">
        <v>69</v>
      </c>
      <c r="J14" s="167" t="s">
        <v>70</v>
      </c>
      <c r="K14" s="51" t="s">
        <v>68</v>
      </c>
      <c r="L14" s="167" t="s">
        <v>71</v>
      </c>
      <c r="M14" s="167" t="s">
        <v>72</v>
      </c>
      <c r="N14" s="51" t="s">
        <v>75</v>
      </c>
      <c r="O14" s="51" t="s">
        <v>74</v>
      </c>
      <c r="P14" s="51" t="s">
        <v>93</v>
      </c>
      <c r="Q14" s="51" t="s">
        <v>92</v>
      </c>
      <c r="R14" s="51" t="s">
        <v>87</v>
      </c>
      <c r="S14" s="51" t="s">
        <v>85</v>
      </c>
      <c r="T14" s="51" t="s">
        <v>86</v>
      </c>
      <c r="U14" s="51" t="s">
        <v>89</v>
      </c>
      <c r="V14" s="51" t="s">
        <v>49</v>
      </c>
      <c r="W14" s="122" t="s">
        <v>39</v>
      </c>
      <c r="X14" s="122" t="s">
        <v>40</v>
      </c>
      <c r="Y14" s="122" t="s">
        <v>51</v>
      </c>
      <c r="Z14" s="122" t="s">
        <v>48</v>
      </c>
      <c r="AA14" s="122" t="s">
        <v>52</v>
      </c>
      <c r="AB14" s="51" t="s">
        <v>41</v>
      </c>
      <c r="AC14" s="153" t="s">
        <v>88</v>
      </c>
      <c r="AD14" s="51" t="s">
        <v>64</v>
      </c>
      <c r="AE14" s="123" t="s">
        <v>60</v>
      </c>
      <c r="AF14" s="44"/>
      <c r="AJ14" s="124"/>
      <c r="AK14" s="124"/>
    </row>
    <row r="15" spans="2:38" s="152" customFormat="1" ht="9.75" customHeight="1" x14ac:dyDescent="0.25">
      <c r="B15" s="141" t="s">
        <v>53</v>
      </c>
      <c r="C15" s="142" t="s">
        <v>54</v>
      </c>
      <c r="D15" s="143" t="s">
        <v>55</v>
      </c>
      <c r="E15" s="144" t="s">
        <v>56</v>
      </c>
      <c r="F15" s="145" t="s">
        <v>57</v>
      </c>
      <c r="G15" s="146" t="s">
        <v>58</v>
      </c>
      <c r="H15" s="147">
        <v>7</v>
      </c>
      <c r="I15" s="168" t="s">
        <v>38</v>
      </c>
      <c r="J15" s="168" t="s">
        <v>38</v>
      </c>
      <c r="K15" s="142" t="s">
        <v>59</v>
      </c>
      <c r="L15" s="169" t="s">
        <v>38</v>
      </c>
      <c r="M15" s="168" t="s">
        <v>38</v>
      </c>
      <c r="N15" s="142">
        <v>9</v>
      </c>
      <c r="O15" s="142">
        <v>10</v>
      </c>
      <c r="P15" s="149" t="s">
        <v>38</v>
      </c>
      <c r="Q15" s="142" t="s">
        <v>38</v>
      </c>
      <c r="R15" s="149" t="s">
        <v>38</v>
      </c>
      <c r="S15" s="142" t="s">
        <v>38</v>
      </c>
      <c r="T15" s="142" t="s">
        <v>38</v>
      </c>
      <c r="U15" s="149">
        <v>11</v>
      </c>
      <c r="V15" s="142">
        <v>12</v>
      </c>
      <c r="W15" s="150" t="s">
        <v>38</v>
      </c>
      <c r="X15" s="150" t="s">
        <v>38</v>
      </c>
      <c r="Y15" s="150" t="s">
        <v>38</v>
      </c>
      <c r="Z15" s="150" t="s">
        <v>38</v>
      </c>
      <c r="AA15" s="150" t="s">
        <v>38</v>
      </c>
      <c r="AB15" s="149">
        <v>13</v>
      </c>
      <c r="AC15" s="142">
        <v>14</v>
      </c>
      <c r="AD15" s="149">
        <v>15</v>
      </c>
      <c r="AE15" s="151" t="s">
        <v>95</v>
      </c>
      <c r="AF15" s="148"/>
      <c r="AJ15" s="148"/>
      <c r="AK15" s="148"/>
    </row>
    <row r="16" spans="2:38" s="20" customFormat="1" ht="23.25" customHeight="1" x14ac:dyDescent="0.25">
      <c r="B16" s="94">
        <v>1</v>
      </c>
      <c r="C16" s="86" t="s">
        <v>106</v>
      </c>
      <c r="D16" s="87" t="s">
        <v>20</v>
      </c>
      <c r="E16" s="171" t="str">
        <f>+IF(D16=0,0,(VLOOKUP(D16,ŠIFRANTI!$I$3:$M$16,2,0)))</f>
        <v>RAVNATELJ OSNOVNE ŠOLE</v>
      </c>
      <c r="F16" s="88">
        <v>45658</v>
      </c>
      <c r="G16" s="88">
        <v>45869</v>
      </c>
      <c r="H16" s="89">
        <v>49</v>
      </c>
      <c r="I16" s="178">
        <f>+IF(D16=0,0,(VLOOKUP(D16,ŠIFRANTI!$I$3:$P$16,4,0)))</f>
        <v>48</v>
      </c>
      <c r="J16" s="178">
        <f>+IF(D16=0,0,(VLOOKUP(D16,ŠIFRANTI!$I$3:$P$16,5,0)))</f>
        <v>54</v>
      </c>
      <c r="K16" s="90">
        <v>44</v>
      </c>
      <c r="L16" s="178">
        <f>+IF(D16=0,0,(VLOOKUP(D16,ŠIFRANTI!$I$3:$P$16,7,0)))</f>
        <v>43</v>
      </c>
      <c r="M16" s="178">
        <f>+IF(D16=0,0,(VLOOKUP(D16,ŠIFRANTI!$I$3:$P$16,8,0)))</f>
        <v>49</v>
      </c>
      <c r="N16" s="126">
        <f>YEARFRAC(F16,G16)*12</f>
        <v>7</v>
      </c>
      <c r="O16" s="125">
        <f>IF(G16&lt;DATE(2025,10,1),0,YEARFRAC(DATE(2025,10,1),G16)*12)</f>
        <v>0</v>
      </c>
      <c r="P16" s="180">
        <f>+IF(H16=0,0,VLOOKUP(H16,ŠIFRANTI!$B$3:$C$28,2))</f>
        <v>3125.35</v>
      </c>
      <c r="Q16" s="180">
        <f>+IF(K16=0,0,VLOOKUP(K16,ŠIFRANTI!$E$3:$F$69,2,0))</f>
        <v>4469.55</v>
      </c>
      <c r="R16" s="180">
        <f>+Q16-P16</f>
        <v>1344.2000000000003</v>
      </c>
      <c r="S16" s="181">
        <f>+IF(R16&lt;=100,R16,IF(R16*0.12&lt;=100,100,R16*0.12))+P16</f>
        <v>3286.654</v>
      </c>
      <c r="T16" s="181">
        <f>+IF(R16&lt;=100,R16,IF(R16*0.12&lt;=100,100,R16*0.12))+S16</f>
        <v>3447.9580000000001</v>
      </c>
      <c r="U16" s="83">
        <f>+(N16-O16)*S16+O16*T16</f>
        <v>23006.578000000001</v>
      </c>
      <c r="V16" s="129">
        <v>1</v>
      </c>
      <c r="W16" s="127">
        <f>+U16*V16</f>
        <v>23006.578000000001</v>
      </c>
      <c r="X16" s="128">
        <f>+IF(W16=0,0,W16/$W$18)</f>
        <v>0.57626280690997045</v>
      </c>
      <c r="Y16" s="127">
        <f>+U16*V16*(2/12)</f>
        <v>3834.4296666666669</v>
      </c>
      <c r="Z16" s="127">
        <f>+T16*2</f>
        <v>6895.9160000000002</v>
      </c>
      <c r="AA16" s="127">
        <f>+ROUND(IF(X16*$K$23&gt;Z16,Z16,X16*$K$23),2)</f>
        <v>1150.33</v>
      </c>
      <c r="AB16" s="83">
        <f>+ROUND(IF(Y16&lt;AA16,Y16,AA16),2)</f>
        <v>1150.33</v>
      </c>
      <c r="AC16" s="129">
        <v>0.17100000000000001</v>
      </c>
      <c r="AD16" s="83">
        <f>+AB16*AC16</f>
        <v>196.70643000000001</v>
      </c>
      <c r="AE16" s="130">
        <f>+AB16+AD16</f>
        <v>1347.0364299999999</v>
      </c>
      <c r="AF16" s="39"/>
      <c r="AG16" s="131"/>
      <c r="AJ16" s="132"/>
      <c r="AK16" s="132"/>
      <c r="AL16" s="25"/>
    </row>
    <row r="17" spans="2:40" s="20" customFormat="1" ht="23.25" customHeight="1" x14ac:dyDescent="0.3">
      <c r="B17" s="95">
        <v>2</v>
      </c>
      <c r="C17" s="91" t="s">
        <v>106</v>
      </c>
      <c r="D17" s="176" t="s">
        <v>20</v>
      </c>
      <c r="E17" s="172" t="str">
        <f>+IF(D17=0,0,(VLOOKUP(D17,ŠIFRANTI!$I$3:$M$16,2,0)))</f>
        <v>RAVNATELJ OSNOVNE ŠOLE</v>
      </c>
      <c r="F17" s="92">
        <v>45870</v>
      </c>
      <c r="G17" s="92">
        <v>46022</v>
      </c>
      <c r="H17" s="93">
        <v>49</v>
      </c>
      <c r="I17" s="179">
        <f>+IF(D17=0,0,(VLOOKUP(D17,ŠIFRANTI!$I$3:$P$16,4,0)))</f>
        <v>48</v>
      </c>
      <c r="J17" s="179">
        <f>+IF(E17=0,0,(VLOOKUP(D17,ŠIFRANTI!$I$3:$P$16,5,0)))</f>
        <v>54</v>
      </c>
      <c r="K17" s="166">
        <v>44</v>
      </c>
      <c r="L17" s="179">
        <f>+IF(D17=0,0,(VLOOKUP(D17,ŠIFRANTI!$I$3:$P$16,7,0)))</f>
        <v>43</v>
      </c>
      <c r="M17" s="179">
        <f>+IF(D17=0,0,(VLOOKUP(D17,ŠIFRANTI!$I$3:$P$16,8,0)))</f>
        <v>49</v>
      </c>
      <c r="N17" s="134">
        <f>YEARFRAC(F17,G17)*12</f>
        <v>5</v>
      </c>
      <c r="O17" s="133">
        <f>IF(G17&lt;DATE(2025,10,1),0,YEARFRAC(DATE(2025,10,1),G17)*12)</f>
        <v>3</v>
      </c>
      <c r="P17" s="182">
        <f>+IF(H17=0,0,VLOOKUP(H17,ŠIFRANTI!$B$3:$C$28,2))</f>
        <v>3125.35</v>
      </c>
      <c r="Q17" s="182">
        <f>+IF(K17=0,0,VLOOKUP(K17,ŠIFRANTI!$E$3:$F$69,2,0))</f>
        <v>4469.55</v>
      </c>
      <c r="R17" s="183">
        <f>+Q17-P17</f>
        <v>1344.2000000000003</v>
      </c>
      <c r="S17" s="184">
        <f>+IF(R17&lt;=100,R17,IF(R17*0.12&lt;=100,100,R17*0.12))+P17</f>
        <v>3286.654</v>
      </c>
      <c r="T17" s="184">
        <f>+IF(R17&lt;=100,R17,IF(R17*0.12&lt;=100,100,R17*0.12))+S17</f>
        <v>3447.9580000000001</v>
      </c>
      <c r="U17" s="84">
        <f>+(N17-O17)*S17+O17*T17</f>
        <v>16917.182000000001</v>
      </c>
      <c r="V17" s="173">
        <v>1</v>
      </c>
      <c r="W17" s="135">
        <f>+U17*V17</f>
        <v>16917.182000000001</v>
      </c>
      <c r="X17" s="136">
        <f>+IF(W17=0,0,W17/$W$18)</f>
        <v>0.42373719309002961</v>
      </c>
      <c r="Y17" s="135">
        <f>+U17*V17*(2/12)</f>
        <v>2819.5303333333331</v>
      </c>
      <c r="Z17" s="135">
        <f>+T17*2</f>
        <v>6895.9160000000002</v>
      </c>
      <c r="AA17" s="135">
        <f>+ROUND(IF(X17*$K$23&gt;Z17,Z17,X17*$K$23),2)</f>
        <v>845.86</v>
      </c>
      <c r="AB17" s="84">
        <f>+ROUND(IF(Y17&lt;AA17,Y17,AA17),2)</f>
        <v>845.86</v>
      </c>
      <c r="AC17" s="137">
        <v>0.17100000000000001</v>
      </c>
      <c r="AD17" s="138">
        <f>+AB17*AC17</f>
        <v>144.64206000000001</v>
      </c>
      <c r="AE17" s="139">
        <f>+AB17+AD17</f>
        <v>990.50206000000003</v>
      </c>
      <c r="AF17" s="140"/>
      <c r="AG17" s="140"/>
      <c r="AJ17" s="132"/>
      <c r="AK17" s="132"/>
      <c r="AL17" s="25"/>
    </row>
    <row r="18" spans="2:40" s="18" customFormat="1" ht="14.45" customHeight="1" x14ac:dyDescent="0.3">
      <c r="B18" s="156">
        <v>3</v>
      </c>
      <c r="C18" s="85" t="s">
        <v>60</v>
      </c>
      <c r="D18" s="157" t="s">
        <v>38</v>
      </c>
      <c r="E18" s="157" t="s">
        <v>38</v>
      </c>
      <c r="F18" s="157" t="s">
        <v>38</v>
      </c>
      <c r="G18" s="157" t="s">
        <v>38</v>
      </c>
      <c r="H18" s="157" t="s">
        <v>38</v>
      </c>
      <c r="I18" s="157"/>
      <c r="J18" s="157"/>
      <c r="K18" s="157" t="s">
        <v>38</v>
      </c>
      <c r="L18" s="157"/>
      <c r="M18" s="157"/>
      <c r="N18" s="157" t="s">
        <v>38</v>
      </c>
      <c r="O18" s="157" t="s">
        <v>38</v>
      </c>
      <c r="P18" s="157" t="s">
        <v>38</v>
      </c>
      <c r="Q18" s="157" t="s">
        <v>38</v>
      </c>
      <c r="R18" s="158"/>
      <c r="S18" s="157" t="s">
        <v>38</v>
      </c>
      <c r="T18" s="159" t="s">
        <v>38</v>
      </c>
      <c r="U18" s="160">
        <f>+U16+U17</f>
        <v>39923.760000000002</v>
      </c>
      <c r="V18" s="161" t="s">
        <v>38</v>
      </c>
      <c r="W18" s="162">
        <f t="shared" ref="W18:AE18" si="0">+W16+W17</f>
        <v>39923.760000000002</v>
      </c>
      <c r="X18" s="163">
        <f t="shared" si="0"/>
        <v>1</v>
      </c>
      <c r="Y18" s="162">
        <f t="shared" si="0"/>
        <v>6653.96</v>
      </c>
      <c r="Z18" s="162">
        <f t="shared" si="0"/>
        <v>13791.832</v>
      </c>
      <c r="AA18" s="162">
        <f t="shared" si="0"/>
        <v>1996.19</v>
      </c>
      <c r="AB18" s="160">
        <f t="shared" si="0"/>
        <v>1996.19</v>
      </c>
      <c r="AC18" s="161" t="s">
        <v>38</v>
      </c>
      <c r="AD18" s="160">
        <f t="shared" si="0"/>
        <v>341.34849000000003</v>
      </c>
      <c r="AE18" s="154">
        <f t="shared" si="0"/>
        <v>2337.5384899999999</v>
      </c>
      <c r="AF18" s="140"/>
      <c r="AG18" s="140"/>
      <c r="AH18" s="40"/>
      <c r="AI18" s="155"/>
      <c r="AL18" s="140"/>
      <c r="AM18" s="140"/>
      <c r="AN18" s="164"/>
    </row>
    <row r="19" spans="2:40" s="23" customFormat="1" ht="16.5" x14ac:dyDescent="0.3">
      <c r="B19" s="54">
        <v>4</v>
      </c>
      <c r="C19" s="205" t="s">
        <v>44</v>
      </c>
      <c r="D19" s="206"/>
      <c r="E19" s="206"/>
      <c r="F19" s="206"/>
      <c r="G19" s="206"/>
      <c r="H19" s="206"/>
      <c r="I19" s="206"/>
      <c r="J19" s="206"/>
      <c r="K19" s="206"/>
      <c r="L19" s="206"/>
      <c r="M19" s="206"/>
      <c r="N19" s="206"/>
      <c r="O19" s="206"/>
      <c r="P19" s="206"/>
      <c r="Q19" s="206"/>
      <c r="R19" s="206"/>
      <c r="S19" s="206"/>
      <c r="T19" s="207"/>
      <c r="U19" s="202">
        <f>+AE18</f>
        <v>2337.5384899999999</v>
      </c>
      <c r="V19" s="203"/>
      <c r="W19" s="203"/>
      <c r="X19" s="203"/>
      <c r="Y19" s="203"/>
      <c r="Z19" s="203"/>
      <c r="AA19" s="203"/>
      <c r="AB19" s="203"/>
      <c r="AC19" s="203"/>
      <c r="AD19" s="203"/>
      <c r="AE19" s="204"/>
      <c r="AF19" s="30"/>
      <c r="AG19" s="30"/>
      <c r="AH19" s="38"/>
      <c r="AJ19" s="30"/>
      <c r="AK19" s="31"/>
    </row>
    <row r="20" spans="2:40" s="23" customFormat="1" ht="16.5" x14ac:dyDescent="0.3">
      <c r="B20" s="67" t="s">
        <v>73</v>
      </c>
      <c r="C20" s="65"/>
      <c r="D20" s="65"/>
      <c r="E20" s="65"/>
      <c r="F20" s="65"/>
      <c r="G20" s="65"/>
      <c r="H20" s="65"/>
      <c r="I20" s="65"/>
      <c r="J20" s="65"/>
      <c r="K20" s="65"/>
      <c r="L20" s="65"/>
      <c r="M20" s="65"/>
      <c r="N20" s="100"/>
      <c r="O20" s="100"/>
      <c r="P20" s="108"/>
      <c r="Q20" s="108"/>
      <c r="R20" s="108"/>
      <c r="S20" s="108"/>
      <c r="T20" s="108"/>
      <c r="U20" s="65"/>
      <c r="V20" s="65"/>
      <c r="W20" s="65"/>
      <c r="X20" s="65"/>
      <c r="Y20" s="65"/>
      <c r="Z20" s="65"/>
      <c r="AA20" s="65"/>
      <c r="AB20" s="65"/>
      <c r="AC20" s="65"/>
      <c r="AD20" s="65"/>
      <c r="AE20" s="66"/>
      <c r="AF20" s="43"/>
      <c r="AG20" s="37"/>
      <c r="AH20" s="38"/>
      <c r="AJ20" s="30"/>
      <c r="AK20" s="31"/>
    </row>
    <row r="21" spans="2:40" s="18" customFormat="1" ht="13.5" x14ac:dyDescent="0.25">
      <c r="B21" s="53" t="s">
        <v>102</v>
      </c>
      <c r="N21" s="97"/>
      <c r="O21" s="97"/>
      <c r="P21" s="103"/>
      <c r="Q21" s="103"/>
      <c r="R21" s="103"/>
      <c r="S21" s="109"/>
      <c r="T21" s="103"/>
      <c r="AA21" s="21"/>
      <c r="AG21" s="36"/>
      <c r="AH21" s="35"/>
      <c r="AJ21" s="28"/>
      <c r="AK21" s="29"/>
    </row>
    <row r="22" spans="2:40" s="18" customFormat="1" ht="13.5" x14ac:dyDescent="0.25">
      <c r="B22" s="53"/>
      <c r="N22" s="97"/>
      <c r="O22" s="97"/>
      <c r="P22" s="103"/>
      <c r="Q22" s="103"/>
      <c r="R22" s="103"/>
      <c r="S22" s="109"/>
      <c r="T22" s="103"/>
      <c r="AA22" s="21"/>
      <c r="AG22" s="36"/>
      <c r="AH22" s="35"/>
      <c r="AJ22" s="28"/>
      <c r="AK22" s="29"/>
    </row>
    <row r="23" spans="2:40" ht="15" customHeight="1" x14ac:dyDescent="0.25">
      <c r="B23" s="187" t="s">
        <v>91</v>
      </c>
      <c r="C23" s="188"/>
      <c r="D23" s="188"/>
      <c r="E23" s="188"/>
      <c r="F23" s="188"/>
      <c r="G23" s="188"/>
      <c r="H23" s="188"/>
      <c r="I23" s="113"/>
      <c r="J23" s="113"/>
      <c r="K23" s="22">
        <f>+ROUND(U18*$G$11,2)</f>
        <v>1996.19</v>
      </c>
      <c r="L23" s="98"/>
      <c r="M23" s="98"/>
      <c r="N23" s="114"/>
      <c r="O23" s="114"/>
      <c r="P23" s="114"/>
      <c r="Q23" s="114"/>
      <c r="R23" s="114"/>
      <c r="S23" s="114"/>
      <c r="W23" s="59"/>
      <c r="X23" s="59"/>
      <c r="Y23" s="59"/>
      <c r="Z23" s="59"/>
      <c r="AA23" s="59"/>
      <c r="AB23" s="59"/>
      <c r="AC23" s="59"/>
      <c r="AD23" s="59"/>
      <c r="AG23" s="36"/>
    </row>
    <row r="24" spans="2:40" ht="13.5" x14ac:dyDescent="0.25">
      <c r="S24" s="110"/>
      <c r="W24" s="59"/>
      <c r="X24" s="59"/>
      <c r="Y24" s="59"/>
      <c r="Z24" s="59"/>
      <c r="AA24" s="59"/>
      <c r="AB24" s="59"/>
      <c r="AC24" s="59"/>
      <c r="AD24" s="59"/>
      <c r="AG24" s="36"/>
    </row>
    <row r="25" spans="2:40" ht="17.100000000000001" customHeight="1" x14ac:dyDescent="0.25">
      <c r="B25" s="192" t="s">
        <v>45</v>
      </c>
      <c r="C25" s="192"/>
      <c r="D25" s="193" t="s">
        <v>107</v>
      </c>
      <c r="E25" s="194"/>
      <c r="S25" s="195" t="s">
        <v>46</v>
      </c>
      <c r="T25" s="195"/>
      <c r="U25" s="195"/>
      <c r="V25" s="196"/>
      <c r="W25" s="60"/>
      <c r="X25" s="60"/>
      <c r="Y25" s="60"/>
      <c r="Z25" s="60"/>
      <c r="AA25" s="60"/>
      <c r="AB25" s="189"/>
      <c r="AC25" s="190"/>
      <c r="AD25" s="190"/>
      <c r="AE25" s="191"/>
      <c r="AF25" s="27"/>
      <c r="AG25" s="46"/>
      <c r="AH25" s="47"/>
      <c r="AI25" s="27"/>
    </row>
    <row r="26" spans="2:40" ht="15" customHeight="1" x14ac:dyDescent="0.25">
      <c r="B26" s="58"/>
      <c r="C26" s="58"/>
      <c r="D26" s="24"/>
      <c r="E26" s="24"/>
      <c r="S26" s="110"/>
      <c r="W26" s="60"/>
      <c r="X26" s="60"/>
      <c r="Y26" s="60"/>
      <c r="Z26" s="60"/>
      <c r="AA26" s="60"/>
      <c r="AB26" s="60"/>
      <c r="AC26" s="60"/>
      <c r="AD26" s="60"/>
      <c r="AE26" s="27"/>
      <c r="AF26" s="27"/>
      <c r="AG26" s="46"/>
      <c r="AH26" s="47"/>
      <c r="AI26" s="27"/>
    </row>
    <row r="27" spans="2:40" ht="30" customHeight="1" x14ac:dyDescent="0.2">
      <c r="B27" s="17" t="s">
        <v>65</v>
      </c>
      <c r="K27" s="104" t="s">
        <v>47</v>
      </c>
      <c r="AE27" s="48"/>
      <c r="AF27" s="48"/>
      <c r="AG27" s="48"/>
      <c r="AH27" s="48"/>
      <c r="AI27" s="27"/>
    </row>
    <row r="28" spans="2:40" ht="13.5" x14ac:dyDescent="0.25">
      <c r="B28" s="17" t="s">
        <v>50</v>
      </c>
      <c r="S28" s="110"/>
      <c r="W28" s="59"/>
      <c r="X28" s="60"/>
      <c r="Y28" s="60"/>
      <c r="Z28" s="60"/>
      <c r="AA28" s="60"/>
      <c r="AB28" s="60"/>
      <c r="AC28" s="60"/>
      <c r="AD28" s="60"/>
      <c r="AE28" s="27"/>
      <c r="AF28" s="27"/>
      <c r="AG28" s="46"/>
      <c r="AH28" s="47"/>
      <c r="AI28" s="27"/>
    </row>
    <row r="29" spans="2:40" ht="16.5" customHeight="1" x14ac:dyDescent="0.25">
      <c r="B29" s="59"/>
      <c r="C29" s="59"/>
      <c r="D29" s="59"/>
      <c r="E29" s="59"/>
      <c r="F29" s="59"/>
      <c r="G29" s="59"/>
      <c r="H29" s="59"/>
      <c r="I29" s="59"/>
      <c r="J29" s="59"/>
      <c r="K29" s="59"/>
      <c r="L29" s="59"/>
      <c r="M29" s="59"/>
      <c r="N29" s="101"/>
      <c r="O29" s="101"/>
      <c r="P29" s="111"/>
      <c r="Q29" s="111"/>
      <c r="R29" s="111"/>
      <c r="S29" s="111"/>
      <c r="T29" s="111"/>
      <c r="U29" s="59"/>
      <c r="V29" s="59"/>
      <c r="W29" s="59"/>
      <c r="X29" s="60"/>
      <c r="Y29" s="60"/>
      <c r="Z29" s="60"/>
      <c r="AA29" s="60"/>
      <c r="AB29" s="60"/>
      <c r="AC29" s="61"/>
      <c r="AD29" s="61"/>
      <c r="AE29" s="41"/>
      <c r="AF29" s="41"/>
      <c r="AG29" s="46"/>
      <c r="AH29" s="47"/>
      <c r="AI29" s="27"/>
    </row>
    <row r="30" spans="2:40" ht="13.5" x14ac:dyDescent="0.25">
      <c r="B30" s="59"/>
      <c r="C30" s="59"/>
      <c r="D30" s="59"/>
      <c r="E30" s="59"/>
      <c r="F30" s="59"/>
      <c r="G30" s="59"/>
      <c r="H30" s="59"/>
      <c r="I30" s="59"/>
      <c r="J30" s="59"/>
      <c r="K30" s="59"/>
      <c r="L30" s="59"/>
      <c r="M30" s="59"/>
      <c r="N30" s="101"/>
      <c r="O30" s="101"/>
      <c r="P30" s="111"/>
      <c r="Q30" s="111"/>
      <c r="R30" s="111"/>
      <c r="S30" s="112"/>
      <c r="T30" s="111"/>
      <c r="U30" s="59"/>
      <c r="V30" s="59"/>
      <c r="W30" s="59"/>
      <c r="X30" s="59"/>
      <c r="Y30" s="59"/>
      <c r="Z30" s="59"/>
      <c r="AA30" s="59"/>
      <c r="AB30" s="59"/>
      <c r="AC30" s="59"/>
      <c r="AD30" s="59"/>
    </row>
    <row r="31" spans="2:40" ht="13.5" x14ac:dyDescent="0.25">
      <c r="B31" s="59"/>
      <c r="C31" s="59"/>
      <c r="D31" s="59"/>
      <c r="E31" s="59"/>
      <c r="F31" s="59"/>
      <c r="G31" s="59"/>
      <c r="H31" s="59"/>
      <c r="I31" s="59"/>
      <c r="J31" s="59"/>
      <c r="K31" s="59"/>
      <c r="L31" s="59"/>
      <c r="M31" s="59"/>
      <c r="N31" s="101"/>
      <c r="O31" s="101"/>
      <c r="P31" s="111"/>
      <c r="Q31" s="111"/>
      <c r="R31" s="111"/>
      <c r="S31" s="112"/>
      <c r="T31" s="111"/>
      <c r="U31" s="59"/>
      <c r="V31" s="59"/>
      <c r="W31" s="59"/>
      <c r="X31" s="59"/>
      <c r="Y31" s="59"/>
      <c r="Z31" s="59"/>
      <c r="AA31" s="59"/>
      <c r="AB31" s="59"/>
      <c r="AC31" s="59"/>
      <c r="AD31" s="59"/>
    </row>
    <row r="32" spans="2:40" ht="13.5" x14ac:dyDescent="0.25">
      <c r="B32" s="59"/>
      <c r="C32" s="59"/>
      <c r="D32" s="59"/>
      <c r="E32" s="59"/>
      <c r="F32" s="59"/>
      <c r="G32" s="59"/>
      <c r="H32" s="59"/>
      <c r="I32" s="59"/>
      <c r="J32" s="59"/>
      <c r="K32" s="59"/>
      <c r="L32" s="59"/>
      <c r="M32" s="59"/>
      <c r="N32" s="101"/>
      <c r="O32" s="101"/>
      <c r="P32" s="111"/>
      <c r="Q32" s="111"/>
      <c r="R32" s="111"/>
      <c r="S32" s="112"/>
      <c r="T32" s="111"/>
      <c r="U32" s="59"/>
      <c r="V32" s="59"/>
      <c r="W32" s="59"/>
      <c r="X32" s="59"/>
      <c r="Y32" s="59"/>
      <c r="Z32" s="59"/>
      <c r="AA32" s="59"/>
      <c r="AB32" s="59"/>
      <c r="AC32" s="59"/>
      <c r="AD32" s="59"/>
    </row>
    <row r="33" spans="2:30" ht="13.5" x14ac:dyDescent="0.25">
      <c r="B33" s="59"/>
      <c r="C33" s="59"/>
      <c r="D33" s="59"/>
      <c r="E33" s="59"/>
      <c r="F33" s="59"/>
      <c r="G33" s="59"/>
      <c r="H33" s="59"/>
      <c r="I33" s="59"/>
      <c r="J33" s="59"/>
      <c r="K33" s="59"/>
      <c r="L33" s="59"/>
      <c r="M33" s="59"/>
      <c r="N33" s="101"/>
      <c r="O33" s="101"/>
      <c r="P33" s="111"/>
      <c r="Q33" s="111"/>
      <c r="R33" s="111"/>
      <c r="S33" s="112"/>
      <c r="T33" s="111"/>
      <c r="U33" s="59"/>
      <c r="V33" s="59"/>
      <c r="W33" s="59"/>
      <c r="X33" s="59"/>
      <c r="Y33" s="59"/>
      <c r="Z33" s="59"/>
      <c r="AA33" s="59"/>
      <c r="AB33" s="59"/>
      <c r="AC33" s="59"/>
      <c r="AD33" s="59"/>
    </row>
    <row r="34" spans="2:30" ht="13.5" x14ac:dyDescent="0.25">
      <c r="B34" s="59"/>
      <c r="C34" s="59"/>
      <c r="D34" s="59"/>
      <c r="E34" s="59"/>
      <c r="F34" s="59"/>
      <c r="G34" s="59"/>
      <c r="H34" s="59"/>
      <c r="I34" s="59"/>
      <c r="J34" s="59"/>
      <c r="K34" s="59"/>
      <c r="L34" s="59"/>
      <c r="M34" s="59"/>
      <c r="N34" s="101"/>
      <c r="O34" s="101"/>
      <c r="P34" s="111"/>
      <c r="Q34" s="111"/>
      <c r="R34" s="111"/>
      <c r="S34" s="112"/>
      <c r="T34" s="111"/>
      <c r="U34" s="59"/>
      <c r="V34" s="59"/>
      <c r="W34" s="59"/>
      <c r="X34" s="59"/>
      <c r="Y34" s="59"/>
      <c r="Z34" s="59"/>
      <c r="AA34" s="59"/>
      <c r="AB34" s="59"/>
      <c r="AC34" s="59"/>
      <c r="AD34" s="59"/>
    </row>
    <row r="35" spans="2:30" ht="13.5" x14ac:dyDescent="0.25">
      <c r="B35" s="59"/>
      <c r="C35" s="59"/>
      <c r="D35" s="59"/>
      <c r="E35" s="59"/>
      <c r="F35" s="59"/>
      <c r="G35" s="59"/>
      <c r="H35" s="59"/>
      <c r="I35" s="59"/>
      <c r="J35" s="59"/>
      <c r="K35" s="59"/>
      <c r="L35" s="59"/>
      <c r="M35" s="59"/>
      <c r="N35" s="101"/>
      <c r="O35" s="101"/>
      <c r="P35" s="111"/>
      <c r="Q35" s="111"/>
      <c r="R35" s="111"/>
      <c r="S35" s="112"/>
      <c r="T35" s="111"/>
      <c r="U35" s="59"/>
      <c r="V35" s="59"/>
      <c r="W35" s="59"/>
      <c r="X35" s="59"/>
      <c r="Y35" s="59"/>
      <c r="Z35" s="59"/>
      <c r="AA35" s="59"/>
      <c r="AB35" s="59"/>
      <c r="AC35" s="59"/>
      <c r="AD35" s="59"/>
    </row>
    <row r="36" spans="2:30" ht="13.5" x14ac:dyDescent="0.25">
      <c r="B36" s="59"/>
      <c r="C36" s="59"/>
      <c r="D36" s="59"/>
      <c r="E36" s="59"/>
      <c r="F36" s="59"/>
      <c r="G36" s="59"/>
      <c r="H36" s="59"/>
      <c r="I36" s="59"/>
      <c r="J36" s="59"/>
      <c r="K36" s="59"/>
      <c r="L36" s="59"/>
      <c r="M36" s="59"/>
      <c r="N36" s="101"/>
      <c r="O36" s="101"/>
      <c r="P36" s="111"/>
      <c r="Q36" s="111"/>
      <c r="R36" s="111"/>
      <c r="S36" s="112"/>
      <c r="T36" s="111"/>
      <c r="U36" s="59"/>
      <c r="V36" s="59"/>
      <c r="W36" s="59"/>
      <c r="X36" s="59"/>
      <c r="Y36" s="59"/>
      <c r="Z36" s="59"/>
      <c r="AA36" s="59"/>
      <c r="AB36" s="59"/>
      <c r="AC36" s="59"/>
      <c r="AD36" s="59"/>
    </row>
    <row r="37" spans="2:30" ht="13.5" x14ac:dyDescent="0.25">
      <c r="B37" s="59"/>
      <c r="C37" s="59"/>
      <c r="D37" s="59"/>
      <c r="E37" s="59"/>
      <c r="F37" s="59"/>
      <c r="G37" s="59"/>
      <c r="H37" s="59"/>
      <c r="I37" s="59"/>
      <c r="J37" s="59"/>
      <c r="K37" s="59"/>
      <c r="L37" s="59"/>
      <c r="M37" s="59"/>
      <c r="N37" s="101"/>
      <c r="O37" s="101"/>
      <c r="P37" s="111"/>
      <c r="Q37" s="111"/>
      <c r="R37" s="111"/>
      <c r="S37" s="112"/>
      <c r="T37" s="111"/>
      <c r="U37" s="59"/>
      <c r="V37" s="59"/>
      <c r="W37" s="59"/>
      <c r="X37" s="59"/>
      <c r="Y37" s="59"/>
      <c r="Z37" s="59"/>
      <c r="AA37" s="59"/>
      <c r="AB37" s="59"/>
      <c r="AC37" s="59"/>
      <c r="AD37" s="59"/>
    </row>
    <row r="38" spans="2:30" ht="13.5" x14ac:dyDescent="0.25">
      <c r="B38" s="59"/>
      <c r="C38" s="59"/>
      <c r="D38" s="59"/>
      <c r="E38" s="59"/>
      <c r="F38" s="59"/>
      <c r="G38" s="59"/>
      <c r="H38" s="59"/>
      <c r="I38" s="59"/>
      <c r="J38" s="59"/>
      <c r="K38" s="59"/>
      <c r="L38" s="59"/>
      <c r="M38" s="59"/>
      <c r="N38" s="101"/>
      <c r="O38" s="101"/>
      <c r="P38" s="111"/>
      <c r="Q38" s="111"/>
      <c r="R38" s="111"/>
      <c r="S38" s="112"/>
      <c r="T38" s="111"/>
      <c r="U38" s="59"/>
      <c r="V38" s="59"/>
      <c r="W38" s="59"/>
      <c r="X38" s="59"/>
      <c r="Y38" s="59"/>
      <c r="Z38" s="59"/>
      <c r="AA38" s="59"/>
      <c r="AB38" s="59"/>
      <c r="AC38" s="59"/>
      <c r="AD38" s="59"/>
    </row>
    <row r="39" spans="2:30" ht="13.5" x14ac:dyDescent="0.25">
      <c r="B39" s="59"/>
      <c r="C39" s="59"/>
      <c r="D39" s="59"/>
      <c r="E39" s="59"/>
      <c r="F39" s="59"/>
      <c r="G39" s="59"/>
      <c r="H39" s="59"/>
      <c r="I39" s="59"/>
      <c r="J39" s="59"/>
      <c r="K39" s="59"/>
      <c r="L39" s="59"/>
      <c r="M39" s="59"/>
      <c r="N39" s="101"/>
      <c r="O39" s="101"/>
      <c r="P39" s="111"/>
      <c r="Q39" s="111"/>
      <c r="R39" s="111"/>
      <c r="S39" s="112"/>
      <c r="T39" s="111"/>
      <c r="U39" s="59"/>
      <c r="V39" s="59"/>
      <c r="W39" s="59"/>
      <c r="X39" s="59"/>
      <c r="Y39" s="59"/>
      <c r="Z39" s="59"/>
      <c r="AA39" s="59"/>
      <c r="AB39" s="59"/>
      <c r="AC39" s="59"/>
      <c r="AD39" s="59"/>
    </row>
    <row r="40" spans="2:30" ht="13.5" x14ac:dyDescent="0.25">
      <c r="B40" s="59"/>
      <c r="C40" s="59"/>
      <c r="D40" s="59"/>
      <c r="E40" s="59"/>
      <c r="F40" s="59"/>
      <c r="G40" s="59"/>
      <c r="H40" s="59"/>
      <c r="I40" s="59"/>
      <c r="J40" s="59"/>
      <c r="K40" s="59"/>
      <c r="L40" s="59"/>
      <c r="M40" s="59"/>
      <c r="N40" s="101"/>
      <c r="O40" s="101"/>
      <c r="P40" s="111"/>
      <c r="Q40" s="111"/>
      <c r="R40" s="111"/>
      <c r="S40" s="112"/>
      <c r="T40" s="111"/>
      <c r="U40" s="59"/>
      <c r="V40" s="59"/>
      <c r="W40" s="59"/>
      <c r="X40" s="59"/>
      <c r="Y40" s="59"/>
      <c r="Z40" s="59"/>
      <c r="AA40" s="59"/>
      <c r="AB40" s="59"/>
      <c r="AC40" s="59"/>
      <c r="AD40" s="59"/>
    </row>
    <row r="41" spans="2:30" ht="13.5" x14ac:dyDescent="0.25">
      <c r="B41" s="59"/>
      <c r="C41" s="59"/>
      <c r="D41" s="59"/>
      <c r="E41" s="59"/>
      <c r="F41" s="59"/>
      <c r="G41" s="59"/>
      <c r="H41" s="59"/>
      <c r="I41" s="59"/>
      <c r="J41" s="59"/>
      <c r="K41" s="59"/>
      <c r="L41" s="59"/>
      <c r="M41" s="59"/>
      <c r="N41" s="101"/>
      <c r="O41" s="101"/>
      <c r="P41" s="111"/>
      <c r="Q41" s="111"/>
      <c r="R41" s="111"/>
      <c r="S41" s="112"/>
      <c r="T41" s="111"/>
      <c r="U41" s="59"/>
      <c r="V41" s="59"/>
      <c r="W41" s="59"/>
      <c r="X41" s="59"/>
      <c r="Y41" s="59"/>
      <c r="Z41" s="59"/>
      <c r="AA41" s="59"/>
      <c r="AB41" s="59"/>
      <c r="AC41" s="59"/>
      <c r="AD41" s="59"/>
    </row>
    <row r="42" spans="2:30" ht="13.5" x14ac:dyDescent="0.25">
      <c r="B42" s="59"/>
      <c r="C42" s="59"/>
      <c r="D42" s="59"/>
      <c r="E42" s="59"/>
      <c r="F42" s="59"/>
      <c r="G42" s="59"/>
      <c r="H42" s="59"/>
      <c r="I42" s="59"/>
      <c r="J42" s="59"/>
      <c r="K42" s="59"/>
      <c r="L42" s="59"/>
      <c r="M42" s="59"/>
      <c r="N42" s="101"/>
      <c r="O42" s="101"/>
      <c r="P42" s="111"/>
      <c r="Q42" s="111"/>
      <c r="R42" s="111"/>
      <c r="S42" s="112"/>
      <c r="T42" s="111"/>
      <c r="U42" s="59"/>
      <c r="V42" s="59"/>
      <c r="W42" s="59"/>
      <c r="X42" s="59"/>
      <c r="Y42" s="59"/>
      <c r="Z42" s="59"/>
      <c r="AA42" s="59"/>
      <c r="AB42" s="59"/>
      <c r="AC42" s="59"/>
      <c r="AD42" s="59"/>
    </row>
    <row r="43" spans="2:30" ht="13.5" x14ac:dyDescent="0.25">
      <c r="B43" s="59"/>
      <c r="C43" s="59"/>
      <c r="D43" s="59"/>
      <c r="E43" s="59"/>
      <c r="F43" s="59"/>
      <c r="G43" s="59"/>
      <c r="H43" s="59"/>
      <c r="I43" s="59"/>
      <c r="J43" s="59"/>
      <c r="K43" s="59"/>
      <c r="L43" s="59"/>
      <c r="M43" s="59"/>
      <c r="N43" s="101"/>
      <c r="O43" s="101"/>
      <c r="P43" s="111"/>
      <c r="Q43" s="111"/>
      <c r="R43" s="111"/>
      <c r="S43" s="112"/>
      <c r="T43" s="111"/>
      <c r="U43" s="59"/>
      <c r="V43" s="59"/>
      <c r="W43" s="59"/>
      <c r="X43" s="59"/>
      <c r="Y43" s="59"/>
      <c r="Z43" s="59"/>
      <c r="AA43" s="59"/>
      <c r="AB43" s="59"/>
      <c r="AC43" s="59"/>
      <c r="AD43" s="59"/>
    </row>
    <row r="44" spans="2:30" ht="13.5" x14ac:dyDescent="0.25">
      <c r="B44" s="59"/>
      <c r="C44" s="59"/>
      <c r="D44" s="59"/>
      <c r="E44" s="59"/>
      <c r="F44" s="59"/>
      <c r="G44" s="59"/>
      <c r="H44" s="59"/>
      <c r="I44" s="59"/>
      <c r="J44" s="59"/>
      <c r="K44" s="59"/>
      <c r="L44" s="59"/>
      <c r="M44" s="59"/>
      <c r="N44" s="101"/>
      <c r="O44" s="101"/>
      <c r="P44" s="111"/>
      <c r="Q44" s="111"/>
      <c r="R44" s="111"/>
      <c r="S44" s="112"/>
      <c r="T44" s="111"/>
      <c r="U44" s="59"/>
      <c r="V44" s="59"/>
      <c r="W44" s="59"/>
      <c r="X44" s="59"/>
      <c r="Y44" s="59"/>
      <c r="Z44" s="59"/>
      <c r="AA44" s="59"/>
      <c r="AB44" s="59"/>
      <c r="AC44" s="59"/>
      <c r="AD44" s="59"/>
    </row>
    <row r="45" spans="2:30" ht="13.5" x14ac:dyDescent="0.25">
      <c r="B45" s="59"/>
      <c r="C45" s="59"/>
      <c r="D45" s="59"/>
      <c r="E45" s="59"/>
      <c r="F45" s="59"/>
      <c r="G45" s="59"/>
      <c r="H45" s="59"/>
      <c r="I45" s="59"/>
      <c r="J45" s="59"/>
      <c r="K45" s="59"/>
      <c r="L45" s="59"/>
      <c r="M45" s="59"/>
      <c r="N45" s="101"/>
      <c r="O45" s="101"/>
      <c r="P45" s="111"/>
      <c r="Q45" s="111"/>
      <c r="R45" s="111"/>
      <c r="S45" s="112"/>
      <c r="T45" s="111"/>
      <c r="U45" s="59"/>
      <c r="V45" s="59"/>
      <c r="W45" s="59"/>
      <c r="X45" s="59"/>
      <c r="Y45" s="59"/>
      <c r="Z45" s="59"/>
      <c r="AA45" s="59"/>
      <c r="AB45" s="59"/>
      <c r="AC45" s="59"/>
      <c r="AD45" s="59"/>
    </row>
    <row r="46" spans="2:30" x14ac:dyDescent="0.2">
      <c r="S46" s="110"/>
    </row>
    <row r="47" spans="2:30" x14ac:dyDescent="0.2">
      <c r="S47" s="110"/>
    </row>
    <row r="48" spans="2:30" x14ac:dyDescent="0.2">
      <c r="S48" s="110"/>
    </row>
    <row r="49" spans="19:19" x14ac:dyDescent="0.2">
      <c r="S49" s="110"/>
    </row>
    <row r="50" spans="19:19" x14ac:dyDescent="0.2">
      <c r="S50" s="110"/>
    </row>
    <row r="51" spans="19:19" x14ac:dyDescent="0.2">
      <c r="S51" s="110"/>
    </row>
    <row r="52" spans="19:19" x14ac:dyDescent="0.2">
      <c r="S52" s="110"/>
    </row>
    <row r="53" spans="19:19" x14ac:dyDescent="0.2">
      <c r="S53" s="110"/>
    </row>
    <row r="54" spans="19:19" x14ac:dyDescent="0.2">
      <c r="S54" s="110"/>
    </row>
    <row r="55" spans="19:19" x14ac:dyDescent="0.2">
      <c r="S55" s="110"/>
    </row>
    <row r="56" spans="19:19" x14ac:dyDescent="0.2">
      <c r="S56" s="110"/>
    </row>
    <row r="57" spans="19:19" x14ac:dyDescent="0.2">
      <c r="S57" s="110"/>
    </row>
    <row r="58" spans="19:19" x14ac:dyDescent="0.2">
      <c r="S58" s="110"/>
    </row>
    <row r="59" spans="19:19" x14ac:dyDescent="0.2">
      <c r="S59" s="110"/>
    </row>
    <row r="60" spans="19:19" x14ac:dyDescent="0.2">
      <c r="S60" s="110"/>
    </row>
    <row r="61" spans="19:19" x14ac:dyDescent="0.2">
      <c r="S61" s="110"/>
    </row>
    <row r="62" spans="19:19" x14ac:dyDescent="0.2">
      <c r="S62" s="110"/>
    </row>
    <row r="63" spans="19:19" x14ac:dyDescent="0.2">
      <c r="S63" s="110"/>
    </row>
    <row r="64" spans="19:19" x14ac:dyDescent="0.2">
      <c r="S64" s="110"/>
    </row>
    <row r="65" spans="19:19" x14ac:dyDescent="0.2">
      <c r="S65" s="110"/>
    </row>
    <row r="66" spans="19:19" x14ac:dyDescent="0.2">
      <c r="S66" s="110"/>
    </row>
    <row r="67" spans="19:19" x14ac:dyDescent="0.2">
      <c r="S67" s="110"/>
    </row>
    <row r="68" spans="19:19" x14ac:dyDescent="0.2">
      <c r="S68" s="110"/>
    </row>
    <row r="69" spans="19:19" x14ac:dyDescent="0.2">
      <c r="S69" s="110"/>
    </row>
    <row r="70" spans="19:19" x14ac:dyDescent="0.2">
      <c r="S70" s="110"/>
    </row>
    <row r="71" spans="19:19" x14ac:dyDescent="0.2">
      <c r="S71" s="110"/>
    </row>
    <row r="72" spans="19:19" x14ac:dyDescent="0.2">
      <c r="S72" s="110"/>
    </row>
    <row r="73" spans="19:19" x14ac:dyDescent="0.2">
      <c r="S73" s="110"/>
    </row>
    <row r="74" spans="19:19" x14ac:dyDescent="0.2">
      <c r="S74" s="110"/>
    </row>
    <row r="75" spans="19:19" x14ac:dyDescent="0.2">
      <c r="S75" s="110"/>
    </row>
    <row r="76" spans="19:19" x14ac:dyDescent="0.2">
      <c r="S76" s="110"/>
    </row>
    <row r="77" spans="19:19" x14ac:dyDescent="0.2">
      <c r="S77" s="110"/>
    </row>
    <row r="78" spans="19:19" x14ac:dyDescent="0.2">
      <c r="S78" s="110"/>
    </row>
    <row r="79" spans="19:19" x14ac:dyDescent="0.2">
      <c r="S79" s="110"/>
    </row>
    <row r="80" spans="19:19" x14ac:dyDescent="0.2">
      <c r="S80" s="110"/>
    </row>
    <row r="81" spans="19:19" x14ac:dyDescent="0.2">
      <c r="S81" s="110"/>
    </row>
    <row r="82" spans="19:19" x14ac:dyDescent="0.2">
      <c r="S82" s="110"/>
    </row>
    <row r="83" spans="19:19" x14ac:dyDescent="0.2">
      <c r="S83" s="110"/>
    </row>
    <row r="84" spans="19:19" x14ac:dyDescent="0.2">
      <c r="S84" s="110"/>
    </row>
    <row r="85" spans="19:19" x14ac:dyDescent="0.2">
      <c r="S85" s="110"/>
    </row>
    <row r="86" spans="19:19" x14ac:dyDescent="0.2">
      <c r="S86" s="110"/>
    </row>
    <row r="87" spans="19:19" x14ac:dyDescent="0.2">
      <c r="S87" s="110"/>
    </row>
    <row r="88" spans="19:19" x14ac:dyDescent="0.2">
      <c r="S88" s="110"/>
    </row>
    <row r="89" spans="19:19" x14ac:dyDescent="0.2">
      <c r="S89" s="110"/>
    </row>
    <row r="90" spans="19:19" x14ac:dyDescent="0.2">
      <c r="S90" s="110"/>
    </row>
    <row r="91" spans="19:19" x14ac:dyDescent="0.2">
      <c r="S91" s="110"/>
    </row>
    <row r="92" spans="19:19" x14ac:dyDescent="0.2">
      <c r="S92" s="110"/>
    </row>
    <row r="93" spans="19:19" x14ac:dyDescent="0.2">
      <c r="S93" s="110"/>
    </row>
    <row r="94" spans="19:19" x14ac:dyDescent="0.2">
      <c r="S94" s="110"/>
    </row>
    <row r="95" spans="19:19" x14ac:dyDescent="0.2">
      <c r="S95" s="110"/>
    </row>
    <row r="96" spans="19:19" x14ac:dyDescent="0.2">
      <c r="S96" s="110"/>
    </row>
    <row r="97" spans="19:19" x14ac:dyDescent="0.2">
      <c r="S97" s="110"/>
    </row>
    <row r="98" spans="19:19" x14ac:dyDescent="0.2">
      <c r="S98" s="110"/>
    </row>
    <row r="99" spans="19:19" x14ac:dyDescent="0.2">
      <c r="S99" s="110"/>
    </row>
    <row r="100" spans="19:19" x14ac:dyDescent="0.2">
      <c r="S100" s="110"/>
    </row>
    <row r="101" spans="19:19" x14ac:dyDescent="0.2">
      <c r="S101" s="110"/>
    </row>
    <row r="102" spans="19:19" x14ac:dyDescent="0.2">
      <c r="S102" s="110"/>
    </row>
    <row r="103" spans="19:19" x14ac:dyDescent="0.2">
      <c r="S103" s="110"/>
    </row>
    <row r="104" spans="19:19" x14ac:dyDescent="0.2">
      <c r="S104" s="110"/>
    </row>
    <row r="105" spans="19:19" x14ac:dyDescent="0.2">
      <c r="S105" s="110"/>
    </row>
    <row r="106" spans="19:19" x14ac:dyDescent="0.2">
      <c r="S106" s="110"/>
    </row>
    <row r="107" spans="19:19" x14ac:dyDescent="0.2">
      <c r="S107" s="110"/>
    </row>
    <row r="108" spans="19:19" x14ac:dyDescent="0.2">
      <c r="S108" s="110"/>
    </row>
    <row r="109" spans="19:19" x14ac:dyDescent="0.2">
      <c r="S109" s="110"/>
    </row>
    <row r="110" spans="19:19" x14ac:dyDescent="0.2">
      <c r="S110" s="110"/>
    </row>
    <row r="111" spans="19:19" x14ac:dyDescent="0.2">
      <c r="S111" s="110"/>
    </row>
    <row r="112" spans="19:19" x14ac:dyDescent="0.2">
      <c r="S112" s="110"/>
    </row>
    <row r="113" spans="19:19" x14ac:dyDescent="0.2">
      <c r="S113" s="110"/>
    </row>
    <row r="114" spans="19:19" x14ac:dyDescent="0.2">
      <c r="S114" s="110"/>
    </row>
    <row r="115" spans="19:19" x14ac:dyDescent="0.2">
      <c r="S115" s="110"/>
    </row>
  </sheetData>
  <sheetProtection sheet="1" formatRows="0" autoFilter="0"/>
  <mergeCells count="16">
    <mergeCell ref="F13:G13"/>
    <mergeCell ref="E2:H2"/>
    <mergeCell ref="U19:AE19"/>
    <mergeCell ref="C19:T19"/>
    <mergeCell ref="B11:F11"/>
    <mergeCell ref="B2:D2"/>
    <mergeCell ref="B8:C8"/>
    <mergeCell ref="B9:C9"/>
    <mergeCell ref="D8:E8"/>
    <mergeCell ref="D9:E9"/>
    <mergeCell ref="J11:K11"/>
    <mergeCell ref="B23:H23"/>
    <mergeCell ref="AB25:AE25"/>
    <mergeCell ref="B25:C25"/>
    <mergeCell ref="D25:E25"/>
    <mergeCell ref="S25:V25"/>
  </mergeCells>
  <phoneticPr fontId="34" type="noConversion"/>
  <dataValidations count="3">
    <dataValidation type="whole" allowBlank="1" showInputMessage="1" showErrorMessage="1" sqref="H16:H17 K16:K17" xr:uid="{AF9E53BF-9545-4F88-8529-DA8652E52B46}">
      <formula1>I16</formula1>
      <formula2>J16</formula2>
    </dataValidation>
    <dataValidation type="decimal" allowBlank="1" showInputMessage="1" showErrorMessage="1" sqref="G11" xr:uid="{668CBE08-5C88-4090-9C1E-A80E387EFA54}">
      <formula1>0.02</formula1>
      <formula2>0.05</formula2>
    </dataValidation>
    <dataValidation type="date" allowBlank="1" showInputMessage="1" showErrorMessage="1" sqref="F16:G17" xr:uid="{942AB2AB-C79A-4049-A016-45B92EFBE4E6}">
      <formula1>45658</formula1>
      <formula2>46022</formula2>
    </dataValidation>
  </dataValidations>
  <pageMargins left="0.70866141732283472" right="0.70866141732283472" top="0.74803149606299213" bottom="0.74803149606299213" header="0.31496062992125984" footer="0.31496062992125984"/>
  <pageSetup paperSize="9" scale="87" orientation="landscape" r:id="rId1"/>
  <headerFooter>
    <oddFooter>&amp;Robr.rdu_1</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ŠIFRANTI!$J$21:$J$22</xm:f>
          </x14:formula1>
          <xm:sqref>AC16:AC17</xm:sqref>
        </x14:dataValidation>
        <x14:dataValidation type="list" allowBlank="1" showInputMessage="1" showErrorMessage="1" xr:uid="{EB3825A7-1803-44A3-A495-2C83A618ADD7}">
          <x14:formula1>
            <xm:f>ŠIFRANTI!$I$3:$I$16</xm:f>
          </x14:formula1>
          <xm:sqref>D16:D17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738A-FEDD-483D-ABC8-CE34A96EDF81}">
  <dimension ref="B1:D8"/>
  <sheetViews>
    <sheetView showGridLines="0" workbookViewId="0">
      <selection activeCell="B6" sqref="B6:C6"/>
    </sheetView>
  </sheetViews>
  <sheetFormatPr defaultRowHeight="16.5" x14ac:dyDescent="0.3"/>
  <cols>
    <col min="1" max="1" width="2.140625" customWidth="1"/>
    <col min="2" max="2" width="60.42578125" style="1" customWidth="1"/>
  </cols>
  <sheetData>
    <row r="1" spans="2:4" ht="15" x14ac:dyDescent="0.25">
      <c r="B1" s="220" t="s">
        <v>99</v>
      </c>
      <c r="C1" s="220"/>
    </row>
    <row r="3" spans="2:4" ht="33.75" customHeight="1" x14ac:dyDescent="0.25">
      <c r="B3" s="186" t="s">
        <v>101</v>
      </c>
      <c r="C3" s="175"/>
    </row>
    <row r="4" spans="2:4" ht="43.7" customHeight="1" x14ac:dyDescent="0.25">
      <c r="B4" s="221" t="s">
        <v>96</v>
      </c>
      <c r="C4" s="221"/>
    </row>
    <row r="5" spans="2:4" ht="54.95" customHeight="1" x14ac:dyDescent="0.25">
      <c r="B5" s="221" t="s">
        <v>97</v>
      </c>
      <c r="C5" s="221"/>
    </row>
    <row r="6" spans="2:4" ht="175.35" customHeight="1" x14ac:dyDescent="0.25">
      <c r="B6" s="222" t="s">
        <v>100</v>
      </c>
      <c r="C6" s="222"/>
    </row>
    <row r="7" spans="2:4" ht="168.4" customHeight="1" x14ac:dyDescent="0.25">
      <c r="B7" s="222" t="s">
        <v>103</v>
      </c>
      <c r="C7" s="223"/>
      <c r="D7" s="174"/>
    </row>
    <row r="8" spans="2:4" x14ac:dyDescent="0.3">
      <c r="B8" s="219" t="s">
        <v>98</v>
      </c>
      <c r="C8" s="219"/>
    </row>
  </sheetData>
  <sheetProtection sheet="1" objects="1" scenarios="1" formatRows="0"/>
  <mergeCells count="6">
    <mergeCell ref="B8:C8"/>
    <mergeCell ref="B1:C1"/>
    <mergeCell ref="B4:C4"/>
    <mergeCell ref="B5:C5"/>
    <mergeCell ref="B6:C6"/>
    <mergeCell ref="B7:C7"/>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9"/>
  <sheetViews>
    <sheetView showGridLines="0" topLeftCell="A2" workbookViewId="0">
      <selection activeCell="M21" sqref="M21"/>
    </sheetView>
  </sheetViews>
  <sheetFormatPr defaultColWidth="8.7109375" defaultRowHeight="16.5" x14ac:dyDescent="0.3"/>
  <cols>
    <col min="1" max="1" width="4.28515625" style="1" customWidth="1"/>
    <col min="2" max="2" width="12.7109375" style="1" customWidth="1"/>
    <col min="3" max="3" width="11.7109375" style="1" customWidth="1"/>
    <col min="4" max="4" width="2.85546875" style="1" customWidth="1"/>
    <col min="5" max="5" width="11.85546875" style="1" customWidth="1"/>
    <col min="6" max="6" width="18" style="1" customWidth="1"/>
    <col min="7" max="7" width="4.85546875" style="1" customWidth="1"/>
    <col min="8" max="8" width="2.85546875" style="1" customWidth="1"/>
    <col min="9" max="9" width="11.85546875" style="1" customWidth="1"/>
    <col min="10" max="10" width="91.42578125" style="1" customWidth="1"/>
    <col min="11" max="11" width="8.7109375" style="1"/>
    <col min="12" max="12" width="11.5703125" style="1" customWidth="1"/>
    <col min="13" max="13" width="14.85546875" style="1" customWidth="1"/>
    <col min="14" max="14" width="5.140625" style="77" customWidth="1"/>
    <col min="15" max="17" width="14.85546875" style="1" customWidth="1"/>
    <col min="18" max="16384" width="8.7109375" style="1"/>
  </cols>
  <sheetData>
    <row r="1" spans="1:18" s="78" customFormat="1" x14ac:dyDescent="0.3">
      <c r="I1" s="78">
        <v>1</v>
      </c>
      <c r="J1" s="78">
        <v>2</v>
      </c>
      <c r="K1" s="78">
        <v>3</v>
      </c>
      <c r="L1" s="78">
        <v>4</v>
      </c>
      <c r="M1" s="78">
        <v>5</v>
      </c>
      <c r="N1" s="79">
        <v>6</v>
      </c>
      <c r="O1" s="78">
        <v>7</v>
      </c>
      <c r="P1" s="78">
        <v>8</v>
      </c>
    </row>
    <row r="2" spans="1:18" ht="40.5" x14ac:dyDescent="0.3">
      <c r="B2" s="2" t="s">
        <v>77</v>
      </c>
      <c r="C2" s="55" t="s">
        <v>66</v>
      </c>
      <c r="E2" s="68" t="s">
        <v>1</v>
      </c>
      <c r="F2" s="69" t="s">
        <v>76</v>
      </c>
      <c r="I2" s="3" t="s">
        <v>4</v>
      </c>
      <c r="J2" s="4" t="s">
        <v>5</v>
      </c>
      <c r="K2" s="4" t="s">
        <v>6</v>
      </c>
      <c r="L2" s="4" t="s">
        <v>78</v>
      </c>
      <c r="M2" s="4" t="s">
        <v>79</v>
      </c>
      <c r="N2" s="72"/>
      <c r="O2" s="73" t="s">
        <v>80</v>
      </c>
      <c r="P2" s="73" t="s">
        <v>81</v>
      </c>
      <c r="Q2" s="4"/>
    </row>
    <row r="3" spans="1:18" x14ac:dyDescent="0.3">
      <c r="B3" s="5">
        <v>40</v>
      </c>
      <c r="C3" s="56">
        <v>2195.84</v>
      </c>
      <c r="E3" s="5">
        <v>1</v>
      </c>
      <c r="F3" s="56">
        <v>1253.9000000000001</v>
      </c>
      <c r="I3" s="6" t="s">
        <v>8</v>
      </c>
      <c r="J3" s="7" t="s">
        <v>9</v>
      </c>
      <c r="K3" s="8" t="s">
        <v>7</v>
      </c>
      <c r="L3" s="9">
        <v>53</v>
      </c>
      <c r="M3" s="9">
        <v>54</v>
      </c>
      <c r="N3" s="76"/>
      <c r="O3" s="74">
        <v>47</v>
      </c>
      <c r="P3" s="74">
        <v>54</v>
      </c>
      <c r="Q3" s="70"/>
      <c r="R3" s="71"/>
    </row>
    <row r="4" spans="1:18" x14ac:dyDescent="0.3">
      <c r="B4" s="5">
        <v>41</v>
      </c>
      <c r="C4" s="56">
        <v>2283.67</v>
      </c>
      <c r="E4" s="5">
        <v>2</v>
      </c>
      <c r="F4" s="56">
        <v>1291.52</v>
      </c>
      <c r="I4" s="6" t="s">
        <v>10</v>
      </c>
      <c r="J4" s="7" t="s">
        <v>11</v>
      </c>
      <c r="K4" s="8" t="s">
        <v>7</v>
      </c>
      <c r="L4" s="9">
        <v>47</v>
      </c>
      <c r="M4" s="9">
        <v>51</v>
      </c>
      <c r="N4" s="76"/>
      <c r="O4" s="74">
        <v>42</v>
      </c>
      <c r="P4" s="74">
        <v>50</v>
      </c>
      <c r="Q4" s="70"/>
      <c r="R4" s="71"/>
    </row>
    <row r="5" spans="1:18" x14ac:dyDescent="0.3">
      <c r="A5" s="10"/>
      <c r="B5" s="5">
        <v>42</v>
      </c>
      <c r="C5" s="56">
        <v>2375</v>
      </c>
      <c r="D5" s="11"/>
      <c r="E5" s="5">
        <v>3</v>
      </c>
      <c r="F5" s="56">
        <v>1330.26</v>
      </c>
      <c r="G5" s="11"/>
      <c r="I5" s="6" t="s">
        <v>12</v>
      </c>
      <c r="J5" s="7" t="s">
        <v>13</v>
      </c>
      <c r="K5" s="8" t="s">
        <v>7</v>
      </c>
      <c r="L5" s="9">
        <v>53</v>
      </c>
      <c r="M5" s="9">
        <v>56</v>
      </c>
      <c r="N5" s="76"/>
      <c r="O5" s="74">
        <v>47</v>
      </c>
      <c r="P5" s="74">
        <v>50</v>
      </c>
      <c r="Q5" s="70"/>
      <c r="R5" s="71"/>
    </row>
    <row r="6" spans="1:18" x14ac:dyDescent="0.3">
      <c r="B6" s="5">
        <v>43</v>
      </c>
      <c r="C6" s="56">
        <v>2470.0100000000002</v>
      </c>
      <c r="E6" s="5">
        <v>4</v>
      </c>
      <c r="F6" s="56">
        <v>1370.17</v>
      </c>
      <c r="I6" s="6" t="s">
        <v>14</v>
      </c>
      <c r="J6" s="7" t="s">
        <v>15</v>
      </c>
      <c r="K6" s="8" t="s">
        <v>7</v>
      </c>
      <c r="L6" s="9">
        <v>49</v>
      </c>
      <c r="M6" s="9">
        <v>54</v>
      </c>
      <c r="N6" s="76"/>
      <c r="O6" s="74">
        <v>46</v>
      </c>
      <c r="P6" s="74">
        <v>49</v>
      </c>
      <c r="Q6" s="70"/>
      <c r="R6" s="71"/>
    </row>
    <row r="7" spans="1:18" x14ac:dyDescent="0.3">
      <c r="B7" s="5">
        <v>44</v>
      </c>
      <c r="C7" s="56">
        <v>2568.81</v>
      </c>
      <c r="D7" s="11"/>
      <c r="E7" s="5">
        <v>5</v>
      </c>
      <c r="F7" s="56">
        <v>1411.28</v>
      </c>
      <c r="G7" s="11"/>
      <c r="I7" s="6" t="s">
        <v>16</v>
      </c>
      <c r="J7" s="7" t="s">
        <v>17</v>
      </c>
      <c r="K7" s="8" t="s">
        <v>7</v>
      </c>
      <c r="L7" s="9">
        <v>48</v>
      </c>
      <c r="M7" s="9">
        <v>54</v>
      </c>
      <c r="N7" s="76"/>
      <c r="O7" s="74">
        <v>43</v>
      </c>
      <c r="P7" s="74">
        <v>49</v>
      </c>
      <c r="Q7" s="70"/>
      <c r="R7" s="71"/>
    </row>
    <row r="8" spans="1:18" ht="26.25" customHeight="1" x14ac:dyDescent="0.3">
      <c r="B8" s="5">
        <v>45</v>
      </c>
      <c r="C8" s="56">
        <v>2671.56</v>
      </c>
      <c r="D8" s="11"/>
      <c r="E8" s="5">
        <v>6</v>
      </c>
      <c r="F8" s="56">
        <v>1453.61</v>
      </c>
      <c r="G8" s="11"/>
      <c r="I8" s="6" t="s">
        <v>18</v>
      </c>
      <c r="J8" s="7" t="s">
        <v>19</v>
      </c>
      <c r="K8" s="8" t="s">
        <v>7</v>
      </c>
      <c r="L8" s="9">
        <v>47</v>
      </c>
      <c r="M8" s="9">
        <v>51</v>
      </c>
      <c r="N8" s="76"/>
      <c r="O8" s="74">
        <v>42</v>
      </c>
      <c r="P8" s="74">
        <v>46</v>
      </c>
      <c r="Q8" s="70"/>
      <c r="R8" s="71"/>
    </row>
    <row r="9" spans="1:18" x14ac:dyDescent="0.3">
      <c r="A9" s="10"/>
      <c r="B9" s="5">
        <v>46</v>
      </c>
      <c r="C9" s="56">
        <v>2778.42</v>
      </c>
      <c r="E9" s="5">
        <v>7</v>
      </c>
      <c r="F9" s="56">
        <v>1497.22</v>
      </c>
      <c r="I9" s="6" t="s">
        <v>20</v>
      </c>
      <c r="J9" s="7" t="s">
        <v>21</v>
      </c>
      <c r="K9" s="8" t="s">
        <v>7</v>
      </c>
      <c r="L9" s="9">
        <v>48</v>
      </c>
      <c r="M9" s="9">
        <v>54</v>
      </c>
      <c r="N9" s="76"/>
      <c r="O9" s="74">
        <v>43</v>
      </c>
      <c r="P9" s="74">
        <v>49</v>
      </c>
      <c r="Q9" s="70"/>
      <c r="R9" s="71"/>
    </row>
    <row r="10" spans="1:18" x14ac:dyDescent="0.3">
      <c r="B10" s="5">
        <v>47</v>
      </c>
      <c r="C10" s="56">
        <v>2889.57</v>
      </c>
      <c r="D10" s="11"/>
      <c r="E10" s="5">
        <v>8</v>
      </c>
      <c r="F10" s="56">
        <v>1542.14</v>
      </c>
      <c r="G10" s="11"/>
      <c r="I10" s="6" t="s">
        <v>22</v>
      </c>
      <c r="J10" s="7" t="s">
        <v>23</v>
      </c>
      <c r="K10" s="8" t="s">
        <v>7</v>
      </c>
      <c r="L10" s="9">
        <v>48</v>
      </c>
      <c r="M10" s="9">
        <v>54</v>
      </c>
      <c r="N10" s="76"/>
      <c r="O10" s="74">
        <v>43</v>
      </c>
      <c r="P10" s="74">
        <v>49</v>
      </c>
      <c r="Q10" s="70"/>
      <c r="R10" s="71"/>
    </row>
    <row r="11" spans="1:18" x14ac:dyDescent="0.3">
      <c r="B11" s="5">
        <v>48</v>
      </c>
      <c r="C11" s="56">
        <v>3005.14</v>
      </c>
      <c r="E11" s="5">
        <v>9</v>
      </c>
      <c r="F11" s="56">
        <v>1588.4</v>
      </c>
      <c r="I11" s="6" t="s">
        <v>24</v>
      </c>
      <c r="J11" s="7" t="s">
        <v>25</v>
      </c>
      <c r="K11" s="8" t="s">
        <v>7</v>
      </c>
      <c r="L11" s="9">
        <v>52</v>
      </c>
      <c r="M11" s="9">
        <v>54</v>
      </c>
      <c r="N11" s="76"/>
      <c r="O11" s="74">
        <v>47</v>
      </c>
      <c r="P11" s="74">
        <v>49</v>
      </c>
      <c r="Q11" s="70"/>
      <c r="R11" s="71"/>
    </row>
    <row r="12" spans="1:18" x14ac:dyDescent="0.3">
      <c r="B12" s="5">
        <v>49</v>
      </c>
      <c r="C12" s="56">
        <v>3125.35</v>
      </c>
      <c r="E12" s="5">
        <v>10</v>
      </c>
      <c r="F12" s="56">
        <v>1636.06</v>
      </c>
      <c r="I12" s="6" t="s">
        <v>26</v>
      </c>
      <c r="J12" s="7" t="s">
        <v>27</v>
      </c>
      <c r="K12" s="8" t="s">
        <v>7</v>
      </c>
      <c r="L12" s="9">
        <v>49</v>
      </c>
      <c r="M12" s="9">
        <v>54</v>
      </c>
      <c r="N12" s="76"/>
      <c r="O12" s="74">
        <v>44</v>
      </c>
      <c r="P12" s="74">
        <v>49</v>
      </c>
      <c r="Q12" s="70"/>
      <c r="R12" s="71"/>
    </row>
    <row r="13" spans="1:18" ht="27" x14ac:dyDescent="0.3">
      <c r="B13" s="5">
        <v>50</v>
      </c>
      <c r="C13" s="56">
        <v>3250.36</v>
      </c>
      <c r="E13" s="5">
        <v>11</v>
      </c>
      <c r="F13" s="56">
        <v>1685.14</v>
      </c>
      <c r="I13" s="6" t="s">
        <v>28</v>
      </c>
      <c r="J13" s="7" t="s">
        <v>29</v>
      </c>
      <c r="K13" s="8" t="s">
        <v>7</v>
      </c>
      <c r="L13" s="9">
        <v>47</v>
      </c>
      <c r="M13" s="9">
        <v>51</v>
      </c>
      <c r="N13" s="76"/>
      <c r="O13" s="74">
        <v>42</v>
      </c>
      <c r="P13" s="74">
        <v>46</v>
      </c>
      <c r="Q13" s="70"/>
      <c r="R13" s="71"/>
    </row>
    <row r="14" spans="1:18" x14ac:dyDescent="0.3">
      <c r="B14" s="5">
        <v>51</v>
      </c>
      <c r="C14" s="56">
        <v>3380.38</v>
      </c>
      <c r="E14" s="5">
        <v>12</v>
      </c>
      <c r="F14" s="56">
        <v>1735.69</v>
      </c>
      <c r="I14" s="6" t="s">
        <v>30</v>
      </c>
      <c r="J14" s="7" t="s">
        <v>31</v>
      </c>
      <c r="K14" s="8" t="s">
        <v>7</v>
      </c>
      <c r="L14" s="9">
        <v>48</v>
      </c>
      <c r="M14" s="9">
        <v>54</v>
      </c>
      <c r="N14" s="76"/>
      <c r="O14" s="74">
        <v>43</v>
      </c>
      <c r="P14" s="74">
        <v>49</v>
      </c>
      <c r="Q14" s="70"/>
      <c r="R14" s="71"/>
    </row>
    <row r="15" spans="1:18" x14ac:dyDescent="0.3">
      <c r="B15" s="5">
        <v>52</v>
      </c>
      <c r="C15" s="56">
        <v>3515.59</v>
      </c>
      <c r="E15" s="5">
        <v>13</v>
      </c>
      <c r="F15" s="56">
        <v>1787.76</v>
      </c>
      <c r="I15" s="6" t="s">
        <v>32</v>
      </c>
      <c r="J15" s="7" t="s">
        <v>33</v>
      </c>
      <c r="K15" s="8" t="s">
        <v>7</v>
      </c>
      <c r="L15" s="9">
        <v>47</v>
      </c>
      <c r="M15" s="9">
        <v>51</v>
      </c>
      <c r="N15" s="76"/>
      <c r="O15" s="74">
        <v>42</v>
      </c>
      <c r="P15" s="74">
        <v>46</v>
      </c>
      <c r="Q15" s="70"/>
      <c r="R15" s="71"/>
    </row>
    <row r="16" spans="1:18" x14ac:dyDescent="0.3">
      <c r="B16" s="5">
        <v>53</v>
      </c>
      <c r="C16" s="56">
        <v>3656.22</v>
      </c>
      <c r="E16" s="5">
        <v>14</v>
      </c>
      <c r="F16" s="56">
        <v>1841.39</v>
      </c>
      <c r="I16" s="12" t="s">
        <v>34</v>
      </c>
      <c r="J16" s="13" t="s">
        <v>35</v>
      </c>
      <c r="K16" s="14" t="s">
        <v>7</v>
      </c>
      <c r="L16" s="15">
        <v>48</v>
      </c>
      <c r="M16" s="15">
        <v>54</v>
      </c>
      <c r="N16" s="76"/>
      <c r="O16" s="75">
        <v>43</v>
      </c>
      <c r="P16" s="75">
        <v>49</v>
      </c>
      <c r="Q16" s="70"/>
      <c r="R16" s="71"/>
    </row>
    <row r="17" spans="2:10" x14ac:dyDescent="0.3">
      <c r="B17" s="5">
        <v>54</v>
      </c>
      <c r="C17" s="56">
        <v>3802.47</v>
      </c>
      <c r="E17" s="5">
        <v>15</v>
      </c>
      <c r="F17" s="56">
        <v>1896.64</v>
      </c>
    </row>
    <row r="18" spans="2:10" x14ac:dyDescent="0.3">
      <c r="B18" s="5">
        <v>55</v>
      </c>
      <c r="C18" s="56">
        <v>3954.56</v>
      </c>
      <c r="E18" s="5">
        <v>16</v>
      </c>
      <c r="F18" s="56">
        <v>1953.54</v>
      </c>
    </row>
    <row r="19" spans="2:10" x14ac:dyDescent="0.3">
      <c r="B19" s="5">
        <v>56</v>
      </c>
      <c r="C19" s="56">
        <v>4112.74</v>
      </c>
      <c r="E19" s="5">
        <v>17</v>
      </c>
      <c r="F19" s="56">
        <v>2012.14</v>
      </c>
    </row>
    <row r="20" spans="2:10" x14ac:dyDescent="0.3">
      <c r="B20" s="5">
        <v>57</v>
      </c>
      <c r="C20" s="56">
        <v>4277.26</v>
      </c>
      <c r="E20" s="5">
        <v>18</v>
      </c>
      <c r="F20" s="56">
        <v>2072.5100000000002</v>
      </c>
      <c r="I20" s="42" t="s">
        <v>61</v>
      </c>
      <c r="J20" s="42"/>
    </row>
    <row r="21" spans="2:10" x14ac:dyDescent="0.3">
      <c r="B21" s="5">
        <v>58</v>
      </c>
      <c r="C21" s="56">
        <v>4448.3500000000004</v>
      </c>
      <c r="E21" s="5">
        <v>19</v>
      </c>
      <c r="F21" s="56">
        <v>2134.6799999999998</v>
      </c>
      <c r="I21" s="42" t="s">
        <v>62</v>
      </c>
      <c r="J21" s="177">
        <v>0.17100000000000001</v>
      </c>
    </row>
    <row r="22" spans="2:10" x14ac:dyDescent="0.3">
      <c r="B22" s="5">
        <v>59</v>
      </c>
      <c r="C22" s="56">
        <v>4626.2700000000004</v>
      </c>
      <c r="E22" s="5">
        <v>20</v>
      </c>
      <c r="F22" s="56">
        <v>2198.7199999999998</v>
      </c>
      <c r="I22" s="42" t="s">
        <v>63</v>
      </c>
      <c r="J22" s="177">
        <v>0.14445</v>
      </c>
    </row>
    <row r="23" spans="2:10" x14ac:dyDescent="0.3">
      <c r="B23" s="5">
        <v>60</v>
      </c>
      <c r="C23" s="56">
        <v>4811.33</v>
      </c>
      <c r="E23" s="5">
        <v>21</v>
      </c>
      <c r="F23" s="56">
        <v>2264.6799999999998</v>
      </c>
    </row>
    <row r="24" spans="2:10" x14ac:dyDescent="0.3">
      <c r="B24" s="5">
        <v>61</v>
      </c>
      <c r="C24" s="56">
        <v>5003.7700000000004</v>
      </c>
      <c r="E24" s="5">
        <v>22</v>
      </c>
      <c r="F24" s="56">
        <v>2332.62</v>
      </c>
    </row>
    <row r="25" spans="2:10" x14ac:dyDescent="0.3">
      <c r="B25" s="5">
        <v>62</v>
      </c>
      <c r="C25" s="56">
        <v>5203.9399999999996</v>
      </c>
      <c r="E25" s="5">
        <v>23</v>
      </c>
      <c r="F25" s="56">
        <v>2402.6</v>
      </c>
    </row>
    <row r="26" spans="2:10" x14ac:dyDescent="0.3">
      <c r="B26" s="5">
        <v>63</v>
      </c>
      <c r="C26" s="56">
        <v>5412.08</v>
      </c>
      <c r="E26" s="5">
        <v>24</v>
      </c>
      <c r="F26" s="56">
        <v>2474.6799999999998</v>
      </c>
    </row>
    <row r="27" spans="2:10" x14ac:dyDescent="0.3">
      <c r="B27" s="5">
        <v>64</v>
      </c>
      <c r="C27" s="56">
        <v>5628.57</v>
      </c>
      <c r="E27" s="5">
        <v>25</v>
      </c>
      <c r="F27" s="56">
        <v>2548.92</v>
      </c>
    </row>
    <row r="28" spans="2:10" x14ac:dyDescent="0.3">
      <c r="B28" s="62">
        <v>65</v>
      </c>
      <c r="C28" s="63">
        <v>5853.71</v>
      </c>
      <c r="E28" s="5">
        <v>26</v>
      </c>
      <c r="F28" s="56">
        <v>2625.39</v>
      </c>
    </row>
    <row r="29" spans="2:10" x14ac:dyDescent="0.3">
      <c r="B29" s="16"/>
      <c r="C29" s="57">
        <v>6087.86</v>
      </c>
      <c r="E29" s="5">
        <v>27</v>
      </c>
      <c r="F29" s="56">
        <v>2704.15</v>
      </c>
    </row>
    <row r="30" spans="2:10" x14ac:dyDescent="0.3">
      <c r="E30" s="5">
        <v>28</v>
      </c>
      <c r="F30" s="56">
        <v>2785.27</v>
      </c>
    </row>
    <row r="31" spans="2:10" x14ac:dyDescent="0.3">
      <c r="E31" s="5">
        <v>29</v>
      </c>
      <c r="F31" s="56">
        <v>2868.83</v>
      </c>
    </row>
    <row r="32" spans="2:10" x14ac:dyDescent="0.3">
      <c r="E32" s="5">
        <v>30</v>
      </c>
      <c r="F32" s="56">
        <v>2954.9</v>
      </c>
    </row>
    <row r="33" spans="5:6" x14ac:dyDescent="0.3">
      <c r="E33" s="5">
        <v>31</v>
      </c>
      <c r="F33" s="56">
        <v>3043.54</v>
      </c>
    </row>
    <row r="34" spans="5:6" x14ac:dyDescent="0.3">
      <c r="E34" s="5">
        <v>32</v>
      </c>
      <c r="F34" s="56">
        <v>3134.85</v>
      </c>
    </row>
    <row r="35" spans="5:6" x14ac:dyDescent="0.3">
      <c r="E35" s="5">
        <v>33</v>
      </c>
      <c r="F35" s="56">
        <v>3228.9</v>
      </c>
    </row>
    <row r="36" spans="5:6" x14ac:dyDescent="0.3">
      <c r="E36" s="5">
        <v>34</v>
      </c>
      <c r="F36" s="56">
        <v>3325.76</v>
      </c>
    </row>
    <row r="37" spans="5:6" x14ac:dyDescent="0.3">
      <c r="E37" s="5">
        <v>35</v>
      </c>
      <c r="F37" s="56">
        <v>3425.54</v>
      </c>
    </row>
    <row r="38" spans="5:6" x14ac:dyDescent="0.3">
      <c r="E38" s="5">
        <v>36</v>
      </c>
      <c r="F38" s="56">
        <v>3528.3</v>
      </c>
    </row>
    <row r="39" spans="5:6" x14ac:dyDescent="0.3">
      <c r="E39" s="5">
        <v>37</v>
      </c>
      <c r="F39" s="56">
        <v>3634.15</v>
      </c>
    </row>
    <row r="40" spans="5:6" x14ac:dyDescent="0.3">
      <c r="E40" s="5">
        <v>38</v>
      </c>
      <c r="F40" s="56">
        <v>3743.18</v>
      </c>
    </row>
    <row r="41" spans="5:6" x14ac:dyDescent="0.3">
      <c r="E41" s="5">
        <v>39</v>
      </c>
      <c r="F41" s="56">
        <v>3855.47</v>
      </c>
    </row>
    <row r="42" spans="5:6" x14ac:dyDescent="0.3">
      <c r="E42" s="5">
        <v>40</v>
      </c>
      <c r="F42" s="56">
        <v>3971.14</v>
      </c>
    </row>
    <row r="43" spans="5:6" x14ac:dyDescent="0.3">
      <c r="E43" s="5">
        <v>41</v>
      </c>
      <c r="F43" s="56">
        <v>4090.27</v>
      </c>
    </row>
    <row r="44" spans="5:6" x14ac:dyDescent="0.3">
      <c r="E44" s="5">
        <v>42</v>
      </c>
      <c r="F44" s="56">
        <v>4212.9799999999996</v>
      </c>
    </row>
    <row r="45" spans="5:6" x14ac:dyDescent="0.3">
      <c r="E45" s="5">
        <v>43</v>
      </c>
      <c r="F45" s="56">
        <v>4339.37</v>
      </c>
    </row>
    <row r="46" spans="5:6" x14ac:dyDescent="0.3">
      <c r="E46" s="5">
        <v>44</v>
      </c>
      <c r="F46" s="56">
        <v>4469.55</v>
      </c>
    </row>
    <row r="47" spans="5:6" x14ac:dyDescent="0.3">
      <c r="E47" s="5">
        <v>45</v>
      </c>
      <c r="F47" s="56">
        <v>4603.63</v>
      </c>
    </row>
    <row r="48" spans="5:6" x14ac:dyDescent="0.3">
      <c r="E48" s="5">
        <v>46</v>
      </c>
      <c r="F48" s="56">
        <v>4741.74</v>
      </c>
    </row>
    <row r="49" spans="5:6" x14ac:dyDescent="0.3">
      <c r="E49" s="5">
        <v>47</v>
      </c>
      <c r="F49" s="56">
        <v>4884</v>
      </c>
    </row>
    <row r="50" spans="5:6" x14ac:dyDescent="0.3">
      <c r="E50" s="5">
        <v>48</v>
      </c>
      <c r="F50" s="56">
        <v>5030.5200000000004</v>
      </c>
    </row>
    <row r="51" spans="5:6" x14ac:dyDescent="0.3">
      <c r="E51" s="5">
        <v>49</v>
      </c>
      <c r="F51" s="56">
        <v>5181.43</v>
      </c>
    </row>
    <row r="52" spans="5:6" x14ac:dyDescent="0.3">
      <c r="E52" s="5">
        <v>50</v>
      </c>
      <c r="F52" s="56">
        <v>5336.87</v>
      </c>
    </row>
    <row r="53" spans="5:6" x14ac:dyDescent="0.3">
      <c r="E53" s="5">
        <v>51</v>
      </c>
      <c r="F53" s="56">
        <v>5496.98</v>
      </c>
    </row>
    <row r="54" spans="5:6" x14ac:dyDescent="0.3">
      <c r="E54" s="5">
        <v>52</v>
      </c>
      <c r="F54" s="56">
        <v>5661.89</v>
      </c>
    </row>
    <row r="55" spans="5:6" x14ac:dyDescent="0.3">
      <c r="E55" s="5">
        <v>53</v>
      </c>
      <c r="F55" s="56">
        <v>5831.75</v>
      </c>
    </row>
    <row r="56" spans="5:6" x14ac:dyDescent="0.3">
      <c r="E56" s="5">
        <v>54</v>
      </c>
      <c r="F56" s="56">
        <v>6006.7</v>
      </c>
    </row>
    <row r="57" spans="5:6" x14ac:dyDescent="0.3">
      <c r="E57" s="5">
        <v>55</v>
      </c>
      <c r="F57" s="56">
        <v>6186.9</v>
      </c>
    </row>
    <row r="58" spans="5:6" x14ac:dyDescent="0.3">
      <c r="E58" s="5">
        <v>56</v>
      </c>
      <c r="F58" s="56">
        <v>6372.51</v>
      </c>
    </row>
    <row r="59" spans="5:6" x14ac:dyDescent="0.3">
      <c r="E59" s="5">
        <v>57</v>
      </c>
      <c r="F59" s="56">
        <v>6563.68</v>
      </c>
    </row>
    <row r="60" spans="5:6" x14ac:dyDescent="0.3">
      <c r="E60" s="5">
        <v>58</v>
      </c>
      <c r="F60" s="56">
        <v>6760.59</v>
      </c>
    </row>
    <row r="61" spans="5:6" x14ac:dyDescent="0.3">
      <c r="E61" s="5">
        <v>59</v>
      </c>
      <c r="F61" s="56">
        <v>6963.41</v>
      </c>
    </row>
    <row r="62" spans="5:6" x14ac:dyDescent="0.3">
      <c r="E62" s="5">
        <v>60</v>
      </c>
      <c r="F62" s="56">
        <v>7172.31</v>
      </c>
    </row>
    <row r="63" spans="5:6" x14ac:dyDescent="0.3">
      <c r="E63" s="5">
        <v>61</v>
      </c>
      <c r="F63" s="56">
        <v>7387.48</v>
      </c>
    </row>
    <row r="64" spans="5:6" x14ac:dyDescent="0.3">
      <c r="E64" s="5">
        <v>62</v>
      </c>
      <c r="F64" s="56">
        <v>7609.11</v>
      </c>
    </row>
    <row r="65" spans="5:6" x14ac:dyDescent="0.3">
      <c r="E65" s="5">
        <v>63</v>
      </c>
      <c r="F65" s="56">
        <v>7837.38</v>
      </c>
    </row>
    <row r="66" spans="5:6" x14ac:dyDescent="0.3">
      <c r="E66" s="5">
        <v>64</v>
      </c>
      <c r="F66" s="56">
        <v>8072.5</v>
      </c>
    </row>
    <row r="67" spans="5:6" x14ac:dyDescent="0.3">
      <c r="E67" s="5">
        <v>65</v>
      </c>
      <c r="F67" s="56">
        <v>8314.68</v>
      </c>
    </row>
    <row r="68" spans="5:6" x14ac:dyDescent="0.3">
      <c r="E68" s="5">
        <v>66</v>
      </c>
      <c r="F68" s="56">
        <v>8564.1200000000008</v>
      </c>
    </row>
    <row r="69" spans="5:6" x14ac:dyDescent="0.3">
      <c r="E69" s="5">
        <v>67</v>
      </c>
      <c r="F69" s="56">
        <v>8821.0400000000009</v>
      </c>
    </row>
  </sheetData>
  <sheetProtection sheet="1" objects="1" scenarios="1"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vt:i4>
      </vt:variant>
      <vt:variant>
        <vt:lpstr>Imenovani obsegi</vt:lpstr>
      </vt:variant>
      <vt:variant>
        <vt:i4>2</vt:i4>
      </vt:variant>
    </vt:vector>
  </HeadingPairs>
  <TitlesOfParts>
    <vt:vector size="5" baseType="lpstr">
      <vt:lpstr>ZAHTEVEK</vt:lpstr>
      <vt:lpstr>Navodilo</vt:lpstr>
      <vt:lpstr>ŠIFRANTI</vt:lpstr>
      <vt:lpstr>Navodilo!Področje_tiskanja</vt:lpstr>
      <vt:lpstr>ZAHTEVEK!Področje_tiskanja</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Mojca Ločniškar</dc:creator>
  <cp:lastModifiedBy>Racunovodstvo</cp:lastModifiedBy>
  <cp:lastPrinted>2026-02-09T09:48:39Z</cp:lastPrinted>
  <dcterms:created xsi:type="dcterms:W3CDTF">2021-01-18T12:57:40Z</dcterms:created>
  <dcterms:modified xsi:type="dcterms:W3CDTF">2026-03-30T11:23:35Z</dcterms:modified>
</cp:coreProperties>
</file>